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6CAEE5E-53CE-47FB-9676-E3F117338397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4" l="1"/>
  <c r="G23" i="4"/>
  <c r="F11" i="3"/>
  <c r="E11" i="3"/>
  <c r="E22" i="4" l="1"/>
  <c r="F22" i="4"/>
  <c r="D22" i="1"/>
  <c r="E22" i="1"/>
  <c r="E23" i="1" s="1"/>
  <c r="F22" i="1"/>
  <c r="G22" i="1"/>
  <c r="F23" i="1"/>
  <c r="G10" i="3" l="1"/>
  <c r="F10" i="3"/>
  <c r="E10" i="3"/>
  <c r="D10" i="3"/>
  <c r="G21" i="4"/>
  <c r="F21" i="4"/>
  <c r="E21" i="4"/>
  <c r="D21" i="4"/>
  <c r="G27" i="8" l="1"/>
  <c r="F27" i="8"/>
  <c r="E27" i="8"/>
  <c r="D27" i="8"/>
  <c r="F8" i="9" l="1"/>
  <c r="E8" i="9"/>
  <c r="D8" i="9"/>
  <c r="G9" i="10"/>
  <c r="F9" i="10"/>
  <c r="E9" i="10"/>
  <c r="D9" i="10"/>
  <c r="G20" i="9"/>
  <c r="G28" i="9"/>
  <c r="F28" i="9"/>
  <c r="E28" i="9"/>
  <c r="D28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30" i="3"/>
  <c r="E30" i="3"/>
  <c r="D30" i="3"/>
  <c r="D19" i="2"/>
  <c r="E19" i="2"/>
  <c r="F19" i="2"/>
  <c r="G19" i="2"/>
  <c r="D28" i="7"/>
  <c r="E28" i="7"/>
  <c r="F28" i="7"/>
  <c r="G28" i="7"/>
  <c r="E10" i="1" l="1"/>
  <c r="G21" i="6"/>
  <c r="F21" i="6"/>
  <c r="E21" i="6"/>
  <c r="D21" i="6"/>
  <c r="G30" i="3"/>
  <c r="D29" i="6" l="1"/>
  <c r="D33" i="6" s="1"/>
  <c r="E22" i="6"/>
  <c r="E29" i="6" s="1"/>
  <c r="E33" i="6" s="1"/>
  <c r="E44" i="6" s="1"/>
  <c r="D21" i="10"/>
  <c r="E21" i="10"/>
  <c r="F21" i="10"/>
  <c r="G21" i="10"/>
  <c r="D29" i="10"/>
  <c r="E29" i="10"/>
  <c r="F29" i="10"/>
  <c r="G29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9" i="8"/>
  <c r="F19" i="8"/>
  <c r="E19" i="8"/>
  <c r="D19" i="8"/>
  <c r="D31" i="8" s="1"/>
  <c r="G7" i="8"/>
  <c r="F7" i="8"/>
  <c r="E7" i="8"/>
  <c r="D7" i="8"/>
  <c r="G20" i="7"/>
  <c r="F20" i="7"/>
  <c r="E20" i="7"/>
  <c r="D20" i="7"/>
  <c r="G28" i="5"/>
  <c r="F28" i="5"/>
  <c r="E28" i="5"/>
  <c r="D28" i="5"/>
  <c r="G20" i="5"/>
  <c r="F20" i="5"/>
  <c r="E20" i="5"/>
  <c r="D20" i="5"/>
  <c r="G29" i="4"/>
  <c r="G33" i="4" s="1"/>
  <c r="F29" i="4"/>
  <c r="F33" i="4" s="1"/>
  <c r="E29" i="4"/>
  <c r="E33" i="4" s="1"/>
  <c r="D29" i="4"/>
  <c r="D33" i="4" s="1"/>
  <c r="G27" i="2"/>
  <c r="F27" i="2"/>
  <c r="E27" i="2"/>
  <c r="D27" i="2"/>
  <c r="G7" i="2"/>
  <c r="F7" i="2"/>
  <c r="E7" i="2"/>
  <c r="D7" i="2"/>
  <c r="D33" i="10" l="1"/>
  <c r="F30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1" i="2"/>
  <c r="D44" i="2" s="1"/>
  <c r="E31" i="8"/>
  <c r="E41" i="8" s="1"/>
  <c r="G31" i="8"/>
  <c r="E22" i="10"/>
  <c r="F31" i="8"/>
  <c r="F41" i="8" s="1"/>
  <c r="E28" i="8"/>
  <c r="D41" i="8"/>
  <c r="E20" i="8"/>
  <c r="D32" i="7"/>
  <c r="D42" i="7" s="1"/>
  <c r="E30" i="6"/>
  <c r="E32" i="5"/>
  <c r="E43" i="5" s="1"/>
  <c r="D32" i="5"/>
  <c r="D43" i="5" s="1"/>
  <c r="F32" i="5"/>
  <c r="F43" i="5" s="1"/>
  <c r="E42" i="4"/>
  <c r="E30" i="4"/>
  <c r="F42" i="4"/>
  <c r="E30" i="10"/>
  <c r="F31" i="2"/>
  <c r="F44" i="2" s="1"/>
  <c r="F20" i="2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8" i="8"/>
  <c r="F20" i="8"/>
  <c r="E29" i="7"/>
  <c r="G32" i="7"/>
  <c r="E32" i="7"/>
  <c r="E42" i="7" s="1"/>
  <c r="E21" i="7"/>
  <c r="F21" i="7"/>
  <c r="D44" i="6"/>
  <c r="F22" i="6"/>
  <c r="F29" i="6" s="1"/>
  <c r="F33" i="6" s="1"/>
  <c r="F44" i="6" s="1"/>
  <c r="E29" i="5"/>
  <c r="F29" i="5"/>
  <c r="G32" i="5"/>
  <c r="E21" i="5"/>
  <c r="F21" i="5"/>
  <c r="F30" i="4"/>
  <c r="D42" i="4"/>
  <c r="E31" i="3"/>
  <c r="F31" i="3"/>
  <c r="E28" i="2"/>
  <c r="F28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1" i="2"/>
  <c r="G31" i="2"/>
  <c r="G30" i="1"/>
  <c r="F30" i="1"/>
  <c r="E30" i="1"/>
  <c r="D30" i="1"/>
  <c r="F10" i="1"/>
  <c r="G54" i="11" l="1"/>
  <c r="F50" i="14"/>
  <c r="G16" i="11"/>
  <c r="G47" i="11"/>
  <c r="E50" i="14"/>
  <c r="E61" i="14"/>
  <c r="D63" i="14" s="1"/>
  <c r="D65" i="14" s="1"/>
  <c r="G32" i="14"/>
  <c r="G36" i="5"/>
  <c r="G11" i="5"/>
  <c r="G10" i="5"/>
  <c r="G31" i="7"/>
  <c r="G30" i="7"/>
  <c r="G10" i="7"/>
  <c r="G9" i="7"/>
  <c r="G11" i="4"/>
  <c r="G10" i="4"/>
  <c r="G35" i="8"/>
  <c r="G30" i="8"/>
  <c r="G29" i="8"/>
  <c r="G21" i="8"/>
  <c r="G22" i="8"/>
  <c r="G9" i="8"/>
  <c r="G10" i="8"/>
  <c r="G22" i="7"/>
  <c r="G23" i="7"/>
  <c r="G30" i="5"/>
  <c r="G31" i="5"/>
  <c r="G22" i="5"/>
  <c r="G23" i="5"/>
  <c r="G31" i="4"/>
  <c r="G32" i="4"/>
  <c r="G29" i="2"/>
  <c r="G30" i="2"/>
  <c r="G10" i="2"/>
  <c r="G9" i="2"/>
  <c r="G22" i="2"/>
  <c r="G21" i="2"/>
  <c r="G36" i="7"/>
  <c r="G36" i="4"/>
  <c r="D42" i="8"/>
  <c r="D43" i="8" s="1"/>
  <c r="F33" i="2"/>
  <c r="D44" i="5"/>
  <c r="D45" i="5" s="1"/>
  <c r="E33" i="8"/>
  <c r="F33" i="8"/>
  <c r="F34" i="5"/>
  <c r="G38" i="4"/>
  <c r="G37" i="8"/>
  <c r="G38" i="7"/>
  <c r="F30" i="6"/>
  <c r="D45" i="6"/>
  <c r="D46" i="6" s="1"/>
  <c r="E34" i="5"/>
  <c r="G38" i="5"/>
  <c r="D43" i="4"/>
  <c r="D44" i="4" s="1"/>
  <c r="E35" i="6"/>
  <c r="F35" i="4"/>
  <c r="F36" i="15"/>
  <c r="D36" i="15"/>
  <c r="E34" i="7"/>
  <c r="F35" i="6"/>
  <c r="E35" i="4"/>
  <c r="E33" i="2"/>
  <c r="E44" i="2"/>
  <c r="G34" i="1"/>
  <c r="E34" i="1"/>
  <c r="E44" i="1" s="1"/>
  <c r="D34" i="1"/>
  <c r="D44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5" i="2"/>
  <c r="G37" i="2"/>
  <c r="F31" i="1"/>
  <c r="F34" i="1"/>
  <c r="E31" i="1"/>
  <c r="E65" i="14" l="1"/>
  <c r="F65" i="14"/>
  <c r="G33" i="1"/>
  <c r="G12" i="1"/>
  <c r="G32" i="1"/>
  <c r="G11" i="1"/>
  <c r="G24" i="1"/>
  <c r="G25" i="1"/>
  <c r="E43" i="8"/>
  <c r="F43" i="8"/>
  <c r="E45" i="5"/>
  <c r="F45" i="5"/>
  <c r="E44" i="4"/>
  <c r="F44" i="4"/>
  <c r="F46" i="6"/>
  <c r="E46" i="6"/>
  <c r="D46" i="2"/>
  <c r="E36" i="1"/>
  <c r="G39" i="1"/>
  <c r="G37" i="1"/>
  <c r="F36" i="1"/>
  <c r="F44" i="1"/>
  <c r="D45" i="1" s="1"/>
  <c r="D46" i="1" s="1"/>
  <c r="D48" i="2" l="1"/>
  <c r="F48" i="2"/>
  <c r="E48" i="2"/>
  <c r="F46" i="1"/>
  <c r="E46" i="1"/>
  <c r="G29" i="6"/>
  <c r="G33" i="6" l="1"/>
  <c r="G12" i="6" l="1"/>
  <c r="G11" i="6"/>
  <c r="G24" i="6"/>
  <c r="G23" i="6"/>
  <c r="G31" i="6"/>
  <c r="G32" i="6"/>
  <c r="G39" i="6"/>
  <c r="G37" i="6"/>
  <c r="F29" i="7"/>
  <c r="F32" i="7"/>
  <c r="F42" i="7" s="1"/>
  <c r="D43" i="7" l="1"/>
  <c r="F44" i="7" s="1"/>
  <c r="F34" i="7"/>
  <c r="E44" i="7" l="1"/>
  <c r="D44" i="7"/>
  <c r="G32" i="9" l="1"/>
  <c r="G31" i="9" l="1"/>
  <c r="G30" i="9"/>
  <c r="G23" i="9"/>
  <c r="G22" i="9"/>
  <c r="G10" i="9"/>
  <c r="G11" i="9"/>
  <c r="G38" i="9"/>
  <c r="G36" i="9"/>
  <c r="G33" i="10"/>
  <c r="G12" i="10" l="1"/>
  <c r="G11" i="10"/>
  <c r="G32" i="10"/>
  <c r="G31" i="10"/>
  <c r="G24" i="10"/>
  <c r="G23" i="10"/>
  <c r="G38" i="10"/>
  <c r="G36" i="10"/>
  <c r="D42" i="10"/>
  <c r="E10" i="10"/>
  <c r="E33" i="10"/>
  <c r="E42" i="10" s="1"/>
  <c r="F10" i="10"/>
  <c r="F33" i="10"/>
  <c r="F35" i="10" l="1"/>
  <c r="E35" i="10"/>
  <c r="F42" i="10"/>
  <c r="D43" i="10" s="1"/>
  <c r="D44" i="10" s="1"/>
  <c r="E44" i="10" l="1"/>
  <c r="F44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22" i="3"/>
  <c r="G34" i="3" s="1"/>
  <c r="D22" i="3"/>
  <c r="E22" i="3"/>
  <c r="E34" i="3" s="1"/>
  <c r="F22" i="3"/>
  <c r="F34" i="3" s="1"/>
  <c r="D34" i="3" l="1"/>
  <c r="D45" i="3" s="1"/>
  <c r="G13" i="3"/>
  <c r="G12" i="3"/>
  <c r="E36" i="3"/>
  <c r="E45" i="3"/>
  <c r="F36" i="3"/>
  <c r="F45" i="3"/>
  <c r="F23" i="3"/>
  <c r="E23" i="3"/>
  <c r="D46" i="3" l="1"/>
  <c r="D47" i="3" s="1"/>
  <c r="G32" i="3"/>
  <c r="G38" i="3"/>
  <c r="G33" i="3"/>
  <c r="G40" i="3"/>
  <c r="G25" i="3"/>
  <c r="G24" i="3"/>
  <c r="E47" i="3" l="1"/>
  <c r="F47" i="3"/>
</calcChain>
</file>

<file path=xl/sharedStrings.xml><?xml version="1.0" encoding="utf-8"?>
<sst xmlns="http://schemas.openxmlformats.org/spreadsheetml/2006/main" count="724" uniqueCount="152">
  <si>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</si>
  <si>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</si>
  <si>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</si>
  <si>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</si>
  <si>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</si>
  <si>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</si>
  <si>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</si>
  <si>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</si>
  <si>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</si>
  <si>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</si>
  <si>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</si>
  <si>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</si>
  <si>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</si>
  <si>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</si>
  <si>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</si>
  <si>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</si>
  <si>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</si>
  <si>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</si>
  <si>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</si>
  <si>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</si>
  <si>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</si>
  <si>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</si>
  <si>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</si>
  <si>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</si>
  <si>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</si>
  <si>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</si>
  <si>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</si>
  <si>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</si>
  <si>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</si>
  <si>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</si>
  <si>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</si>
  <si>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</si>
  <si>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</si>
  <si>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</si>
  <si>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</si>
  <si>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</si>
  <si>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</si>
  <si>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</si>
  <si>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</si>
  <si>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</si>
  <si>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</si>
  <si>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</si>
  <si>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</si>
  <si>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</si>
  <si>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</si>
  <si>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</si>
  <si>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</si>
  <si>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</si>
  <si>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</si>
  <si>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</si>
  <si>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</si>
  <si>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</si>
  <si>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</si>
  <si>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</si>
  <si>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</si>
  <si>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</si>
  <si>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</si>
  <si>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</si>
  <si>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</si>
  <si>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</si>
  <si>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</si>
  <si>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</si>
  <si>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</si>
  <si>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</si>
  <si>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</si>
  <si>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</si>
  <si>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</si>
  <si>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</si>
  <si>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</si>
  <si>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</si>
  <si>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</si>
  <si>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</si>
  <si>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</si>
  <si>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</si>
  <si>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</si>
  <si>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</si>
  <si>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</si>
  <si>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Картофель тушеный</t>
  </si>
  <si>
    <t>Сок</t>
  </si>
  <si>
    <t>Рулет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</si>
  <si>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</si>
  <si>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</si>
  <si>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</si>
  <si>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</si>
  <si>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</si>
  <si>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</si>
  <si>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</si>
  <si>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</si>
  <si>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</si>
  <si>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</si>
  <si>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</si>
  <si>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</si>
  <si>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</si>
  <si>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лимонный</t>
  </si>
  <si>
    <t>Напиток "Фантастик"</t>
  </si>
  <si>
    <t>Сосиски отварные</t>
  </si>
  <si>
    <t>Помидоры свежие (порционно)</t>
  </si>
  <si>
    <t>Плов "Домашний" (в-т 2)</t>
  </si>
  <si>
    <t>Фрукты</t>
  </si>
  <si>
    <t>Запеканка из творога новая с повидлом</t>
  </si>
  <si>
    <t>Чай "Школьный" с апельсином</t>
  </si>
  <si>
    <t>Бутерброд "Домашний"</t>
  </si>
  <si>
    <t>Салат "Колейдоскоп"</t>
  </si>
  <si>
    <t>Картофельное пюре запеченное "Нежность"</t>
  </si>
  <si>
    <t>Оладушки "Рыбная фантазия"</t>
  </si>
  <si>
    <t>Блинчики "Улыбка"</t>
  </si>
  <si>
    <t>Биточек "Воздушный"</t>
  </si>
  <si>
    <t xml:space="preserve">Каша расыпчатая рисовая </t>
  </si>
  <si>
    <t>Салат из свежих помидоров и огурцов</t>
  </si>
  <si>
    <t>Блины "Банановый рай"</t>
  </si>
  <si>
    <t>70/20</t>
  </si>
  <si>
    <t>Чай "Школьный" с лимоном</t>
  </si>
  <si>
    <t>Салат "Поздняя осень"</t>
  </si>
  <si>
    <t>Рыба жареная "Золотая рыбка"</t>
  </si>
  <si>
    <t>Бутерброд "Крок Мисье"</t>
  </si>
  <si>
    <t>Огурцы свежие (порционно)</t>
  </si>
  <si>
    <t>Котлеты по-киевски</t>
  </si>
  <si>
    <t>Блины "Шоколадный вулкан"</t>
  </si>
  <si>
    <t>Каша расыпчатая рисовая</t>
  </si>
  <si>
    <t>Мясное гнездо Вальдинепа</t>
  </si>
  <si>
    <t>75/50</t>
  </si>
  <si>
    <t>Блинчики фаршированные с колбасой и сыром</t>
  </si>
  <si>
    <t>135/5</t>
  </si>
  <si>
    <t>Творожно-фруктовая запеканка</t>
  </si>
  <si>
    <t>Огурец свежий (порционно)</t>
  </si>
  <si>
    <t>Сеченики из рыбы новые</t>
  </si>
  <si>
    <t>Пицца "Школьная"</t>
  </si>
  <si>
    <t>Гренки "Лакомка"</t>
  </si>
  <si>
    <t>Котлета "Нясвиж"</t>
  </si>
  <si>
    <t>Сырники из творога с вареньем</t>
  </si>
  <si>
    <t>Мясные шарики</t>
  </si>
  <si>
    <t>Каша расыпчатая гречневая</t>
  </si>
  <si>
    <t>Оладьи "Курочка ряба"</t>
  </si>
  <si>
    <t>Капуста тушеная диетическая</t>
  </si>
  <si>
    <t>Манник "Полосатик" с вареньем</t>
  </si>
  <si>
    <t>Драчена</t>
  </si>
  <si>
    <t xml:space="preserve">Рыба запеченная с овощами и сыром </t>
  </si>
  <si>
    <t>50/50</t>
  </si>
  <si>
    <t>Свинина по сельски</t>
  </si>
  <si>
    <t>Напиток "Родничок" (в-т 2)</t>
  </si>
  <si>
    <t>Коврижка по-домашнему (В-1)</t>
  </si>
  <si>
    <t>Кондитерские изделия</t>
  </si>
  <si>
    <t>Бутерброд с колбасой запеченный</t>
  </si>
  <si>
    <t>Фрукты свежие</t>
  </si>
  <si>
    <t>Пирог</t>
  </si>
  <si>
    <t>Напиток лимонный (апельсиновый) новый</t>
  </si>
  <si>
    <t>Сок в ассортименте</t>
  </si>
  <si>
    <t>Кондитерские изделия (зефир)</t>
  </si>
  <si>
    <t>Компот из сухофруктов "Школьный" (курага)</t>
  </si>
  <si>
    <t>Чай "Школьный" с сахаром</t>
  </si>
  <si>
    <t>Кондитерские изделия (Вафли)</t>
  </si>
  <si>
    <t>Кондитерские изделия (Халва)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</si>
</sst>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0" fillId="0" borderId="2" xfId="0" applyNumberFormat="1" applyBorder="1"/>
    <xf numFmtId="0" fontId="0" fillId="0" borderId="22" xfId="0" applyBorder="1"/>
    <xf numFmtId="0" fontId="1" fillId="0" borderId="23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Continuous" vertical="center"/>
    </xf>
    <xf numFmtId="0" fontId="3" fillId="5" borderId="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 wrapText="1"/>
    </xf>
    <xf numFmtId="2" fontId="10" fillId="5" borderId="5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top" wrapText="1"/>
    </xf>
    <xf numFmtId="0" fontId="7" fillId="6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top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2" fontId="10" fillId="6" borderId="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2" fontId="10" fillId="5" borderId="2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workbookViewId="0">
      <selection activeCell="B19" sqref="B19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8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6.5" customHeight="1" thickBot="1" x14ac:dyDescent="0.3">
      <c r="A4" s="1"/>
      <c r="B4" s="40" t="s">
        <v>95</v>
      </c>
      <c r="C4" s="41">
        <v>50</v>
      </c>
      <c r="D4" s="27">
        <v>4.95</v>
      </c>
      <c r="E4" s="18">
        <v>8.9499999999999993</v>
      </c>
      <c r="F4" s="18">
        <v>0.8</v>
      </c>
      <c r="G4" s="18">
        <v>103.5</v>
      </c>
    </row>
    <row r="5" spans="1:8" ht="17.25" customHeight="1" thickBot="1" x14ac:dyDescent="0.3">
      <c r="A5" s="1"/>
      <c r="B5" s="42" t="s">
        <v>69</v>
      </c>
      <c r="C5" s="41">
        <v>150</v>
      </c>
      <c r="D5" s="18">
        <v>5.0999999999999996</v>
      </c>
      <c r="E5" s="18">
        <v>4.3499999999999996</v>
      </c>
      <c r="F5" s="18">
        <v>30.3</v>
      </c>
      <c r="G5" s="18">
        <v>180</v>
      </c>
    </row>
    <row r="6" spans="1:8" ht="16.5" customHeight="1" thickBot="1" x14ac:dyDescent="0.3">
      <c r="A6" s="1"/>
      <c r="B6" s="43" t="s">
        <v>73</v>
      </c>
      <c r="C6" s="44">
        <v>200</v>
      </c>
      <c r="D6" s="18">
        <v>1.4</v>
      </c>
      <c r="E6" s="18">
        <v>1</v>
      </c>
      <c r="F6" s="27">
        <v>15</v>
      </c>
      <c r="G6" s="27">
        <v>78</v>
      </c>
    </row>
    <row r="7" spans="1:8" ht="16.5" thickBot="1" x14ac:dyDescent="0.3">
      <c r="A7" s="1"/>
      <c r="B7" s="45" t="s">
        <v>74</v>
      </c>
      <c r="C7" s="46">
        <v>40</v>
      </c>
      <c r="D7" s="10">
        <v>5.72</v>
      </c>
      <c r="E7" s="10">
        <v>7.92</v>
      </c>
      <c r="F7" s="10">
        <v>9.7200000000000006</v>
      </c>
      <c r="G7" s="10">
        <v>132.80000000000001</v>
      </c>
    </row>
    <row r="8" spans="1:8" ht="16.5" thickBot="1" x14ac:dyDescent="0.3">
      <c r="A8" s="1"/>
      <c r="B8" s="45"/>
      <c r="C8" s="46"/>
      <c r="D8" s="10"/>
      <c r="E8" s="10"/>
      <c r="F8" s="10"/>
      <c r="G8" s="10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50" t="s">
        <v>64</v>
      </c>
      <c r="C11" s="161"/>
      <c r="D11" s="161"/>
      <c r="E11" s="161"/>
      <c r="F11" s="162"/>
      <c r="G11" s="1">
        <f>G9*65/G34</f>
        <v>18.928655590903734</v>
      </c>
    </row>
    <row r="12" spans="1:8" x14ac:dyDescent="0.25">
      <c r="A12" s="1"/>
      <c r="B12" s="150" t="s">
        <v>65</v>
      </c>
      <c r="C12" s="161"/>
      <c r="D12" s="161"/>
      <c r="E12" s="161"/>
      <c r="F12" s="162"/>
      <c r="G12" s="1">
        <f>G9*75/G34</f>
        <v>21.840756451042772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17.25" customHeight="1" thickBot="1" x14ac:dyDescent="0.3">
      <c r="A14" s="1"/>
      <c r="B14" s="78" t="s">
        <v>96</v>
      </c>
      <c r="C14" s="79">
        <v>50</v>
      </c>
      <c r="D14" s="80">
        <v>0.55000000000000004</v>
      </c>
      <c r="E14" s="80">
        <v>0.1</v>
      </c>
      <c r="F14" s="80">
        <v>1.9</v>
      </c>
      <c r="G14" s="80">
        <v>11.5</v>
      </c>
    </row>
    <row r="15" spans="1:8" ht="16.5" thickBot="1" x14ac:dyDescent="0.3">
      <c r="A15" s="1"/>
      <c r="B15" s="78" t="s">
        <v>97</v>
      </c>
      <c r="C15" s="79" t="s">
        <v>62</v>
      </c>
      <c r="D15" s="80">
        <v>18.87</v>
      </c>
      <c r="E15" s="80">
        <v>6.8</v>
      </c>
      <c r="F15" s="80">
        <v>29.07</v>
      </c>
      <c r="G15" s="80">
        <v>251.6</v>
      </c>
    </row>
    <row r="16" spans="1:8" ht="16.5" thickBot="1" x14ac:dyDescent="0.3">
      <c r="A16" s="1"/>
      <c r="B16" s="78" t="s">
        <v>139</v>
      </c>
      <c r="C16" s="81">
        <v>200</v>
      </c>
      <c r="D16" s="82">
        <v>0.2</v>
      </c>
      <c r="E16" s="82"/>
      <c r="F16" s="82">
        <v>12.2</v>
      </c>
      <c r="G16" s="82">
        <v>48.2</v>
      </c>
    </row>
    <row r="17" spans="1:7" ht="16.5" thickBot="1" x14ac:dyDescent="0.3">
      <c r="A17" s="1"/>
      <c r="B17" s="83" t="s">
        <v>63</v>
      </c>
      <c r="C17" s="84">
        <v>40</v>
      </c>
      <c r="D17" s="85">
        <v>2.64</v>
      </c>
      <c r="E17" s="85">
        <v>0.48</v>
      </c>
      <c r="F17" s="85">
        <v>13.68</v>
      </c>
      <c r="G17" s="85">
        <v>72.400000000000006</v>
      </c>
    </row>
    <row r="18" spans="1:7" ht="16.5" thickBot="1" x14ac:dyDescent="0.3">
      <c r="A18" s="1"/>
      <c r="B18" s="86" t="s">
        <v>71</v>
      </c>
      <c r="C18" s="79">
        <v>40</v>
      </c>
      <c r="D18" s="80">
        <v>3.04</v>
      </c>
      <c r="E18" s="80">
        <v>0.36</v>
      </c>
      <c r="F18" s="80">
        <v>18.68</v>
      </c>
      <c r="G18" s="80">
        <v>92.4</v>
      </c>
    </row>
    <row r="19" spans="1:7" ht="16.5" thickBot="1" x14ac:dyDescent="0.3">
      <c r="A19" s="1"/>
      <c r="B19" s="83" t="s">
        <v>147</v>
      </c>
      <c r="C19" s="84">
        <v>40</v>
      </c>
      <c r="D19" s="85">
        <v>0.32</v>
      </c>
      <c r="E19" s="85"/>
      <c r="F19" s="85">
        <v>31.32</v>
      </c>
      <c r="G19" s="85">
        <v>121.6</v>
      </c>
    </row>
    <row r="20" spans="1:7" ht="32.25" thickBot="1" x14ac:dyDescent="0.3">
      <c r="A20" s="1"/>
      <c r="B20" s="93" t="s">
        <v>142</v>
      </c>
      <c r="C20" s="79">
        <v>40</v>
      </c>
      <c r="D20" s="80">
        <v>4.32</v>
      </c>
      <c r="E20" s="80">
        <v>8.4</v>
      </c>
      <c r="F20" s="80">
        <v>6.92</v>
      </c>
      <c r="G20" s="80">
        <v>123.6</v>
      </c>
    </row>
    <row r="21" spans="1:7" ht="15.75" x14ac:dyDescent="0.25">
      <c r="A21" s="1"/>
      <c r="B21" s="86" t="s">
        <v>143</v>
      </c>
      <c r="C21" s="79">
        <v>150</v>
      </c>
      <c r="D21" s="87">
        <v>2.25</v>
      </c>
      <c r="E21" s="87">
        <v>0.15</v>
      </c>
      <c r="F21" s="87">
        <v>31.5</v>
      </c>
      <c r="G21" s="87">
        <v>133.5</v>
      </c>
    </row>
    <row r="22" spans="1:7" x14ac:dyDescent="0.25">
      <c r="A22" s="1"/>
      <c r="B22" s="3" t="s">
        <v>10</v>
      </c>
      <c r="C22" s="1"/>
      <c r="D22" s="1">
        <f>SUM(D14:D21)</f>
        <v>32.19</v>
      </c>
      <c r="E22" s="1">
        <f>SUM(E14:E21)</f>
        <v>16.29</v>
      </c>
      <c r="F22" s="1">
        <f>SUM(F14:F21)</f>
        <v>145.26999999999998</v>
      </c>
      <c r="G22" s="1">
        <f>SUM(G14:G21)</f>
        <v>854.80000000000007</v>
      </c>
    </row>
    <row r="23" spans="1:7" x14ac:dyDescent="0.25">
      <c r="A23" s="1"/>
      <c r="B23" s="3" t="s">
        <v>11</v>
      </c>
      <c r="C23" s="1"/>
      <c r="D23" s="1">
        <v>1</v>
      </c>
      <c r="E23" s="1">
        <f>E22/D22</f>
        <v>0.50605778191985085</v>
      </c>
      <c r="F23" s="1">
        <f>F22/D22</f>
        <v>4.5128922025473743</v>
      </c>
      <c r="G23" s="1"/>
    </row>
    <row r="24" spans="1:7" x14ac:dyDescent="0.25">
      <c r="A24" s="1"/>
      <c r="B24" s="150" t="s">
        <v>64</v>
      </c>
      <c r="C24" s="161"/>
      <c r="D24" s="161"/>
      <c r="E24" s="161"/>
      <c r="F24" s="162"/>
      <c r="G24" s="1">
        <f>G22*65/G34</f>
        <v>32.733592553316839</v>
      </c>
    </row>
    <row r="25" spans="1:7" x14ac:dyDescent="0.25">
      <c r="A25" s="1"/>
      <c r="B25" s="150" t="s">
        <v>65</v>
      </c>
      <c r="C25" s="161"/>
      <c r="D25" s="161"/>
      <c r="E25" s="161"/>
      <c r="F25" s="162"/>
      <c r="G25" s="1">
        <f>G22*75/G34</f>
        <v>37.769529869211738</v>
      </c>
    </row>
    <row r="26" spans="1:7" x14ac:dyDescent="0.25">
      <c r="A26" s="1"/>
      <c r="B26" s="5" t="s">
        <v>13</v>
      </c>
      <c r="C26" s="6"/>
      <c r="D26" s="6"/>
      <c r="E26" s="6"/>
      <c r="F26" s="6"/>
      <c r="G26" s="6"/>
    </row>
    <row r="27" spans="1:7" ht="15.75" x14ac:dyDescent="0.25">
      <c r="A27" s="22"/>
      <c r="B27" s="86" t="s">
        <v>72</v>
      </c>
      <c r="C27" s="88">
        <v>50</v>
      </c>
      <c r="D27" s="89">
        <v>2.8</v>
      </c>
      <c r="E27" s="89">
        <v>4.4000000000000004</v>
      </c>
      <c r="F27" s="89">
        <v>28.05</v>
      </c>
      <c r="G27" s="89">
        <v>156</v>
      </c>
    </row>
    <row r="28" spans="1:7" ht="15.75" x14ac:dyDescent="0.25">
      <c r="A28" s="22"/>
      <c r="B28" s="86" t="s">
        <v>87</v>
      </c>
      <c r="C28" s="90">
        <v>200</v>
      </c>
      <c r="D28" s="91">
        <v>4.2</v>
      </c>
      <c r="E28" s="92">
        <v>4</v>
      </c>
      <c r="F28" s="92">
        <v>18</v>
      </c>
      <c r="G28" s="91">
        <v>124.8</v>
      </c>
    </row>
    <row r="29" spans="1:7" ht="16.5" thickBot="1" x14ac:dyDescent="0.3">
      <c r="A29" s="22"/>
      <c r="B29" s="86" t="s">
        <v>98</v>
      </c>
      <c r="C29" s="90">
        <v>100</v>
      </c>
      <c r="D29" s="82">
        <v>0.6</v>
      </c>
      <c r="E29" s="82">
        <v>0.6</v>
      </c>
      <c r="F29" s="82">
        <v>14.7</v>
      </c>
      <c r="G29" s="82">
        <v>67.5</v>
      </c>
    </row>
    <row r="30" spans="1:7" x14ac:dyDescent="0.25">
      <c r="A30" s="1"/>
      <c r="B30" s="3" t="s">
        <v>10</v>
      </c>
      <c r="C30" s="1"/>
      <c r="D30" s="1">
        <f>SUM(D27:D29)</f>
        <v>7.6</v>
      </c>
      <c r="E30" s="1">
        <f>SUM(E27:E29)</f>
        <v>9</v>
      </c>
      <c r="F30" s="1">
        <f>SUM(F27:F29)</f>
        <v>60.75</v>
      </c>
      <c r="G30" s="1">
        <f>SUM(G27:G29)</f>
        <v>348.3</v>
      </c>
    </row>
    <row r="31" spans="1:7" x14ac:dyDescent="0.25">
      <c r="A31" s="1"/>
      <c r="B31" s="3" t="s">
        <v>11</v>
      </c>
      <c r="C31" s="1"/>
      <c r="D31" s="1">
        <v>1</v>
      </c>
      <c r="E31" s="1">
        <f>E30/D30</f>
        <v>1.1842105263157896</v>
      </c>
      <c r="F31" s="1">
        <f>F30/D30</f>
        <v>7.9934210526315796</v>
      </c>
      <c r="G31" s="1"/>
    </row>
    <row r="32" spans="1:7" x14ac:dyDescent="0.25">
      <c r="A32" s="1"/>
      <c r="B32" s="150" t="s">
        <v>49</v>
      </c>
      <c r="C32" s="161"/>
      <c r="D32" s="161"/>
      <c r="E32" s="161"/>
      <c r="F32" s="162"/>
      <c r="G32" s="1">
        <f>G30*65/G34</f>
        <v>13.337751855779427</v>
      </c>
    </row>
    <row r="33" spans="1:7" x14ac:dyDescent="0.25">
      <c r="A33" s="1"/>
      <c r="B33" s="150" t="s">
        <v>50</v>
      </c>
      <c r="C33" s="161"/>
      <c r="D33" s="161"/>
      <c r="E33" s="161"/>
      <c r="F33" s="162"/>
      <c r="G33" s="1">
        <f>G30*75/G34</f>
        <v>15.389713679745492</v>
      </c>
    </row>
    <row r="34" spans="1:7" x14ac:dyDescent="0.25">
      <c r="A34" s="1"/>
      <c r="B34" s="3" t="s">
        <v>14</v>
      </c>
      <c r="C34" s="1"/>
      <c r="D34" s="1">
        <f>D9+D22+D30</f>
        <v>56.96</v>
      </c>
      <c r="E34" s="1">
        <f>E9+E22+E30</f>
        <v>47.51</v>
      </c>
      <c r="F34" s="1">
        <f>F9+F22+F30</f>
        <v>261.83999999999997</v>
      </c>
      <c r="G34" s="1">
        <f>G9+G22+G30</f>
        <v>1697.4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3" t="s">
        <v>11</v>
      </c>
      <c r="C36" s="1"/>
      <c r="D36" s="1">
        <v>1</v>
      </c>
      <c r="E36" s="1">
        <f>E34/D34</f>
        <v>0.8340941011235955</v>
      </c>
      <c r="F36" s="1">
        <f>F34/D34</f>
        <v>4.5969101123595504</v>
      </c>
      <c r="G36" s="1"/>
    </row>
    <row r="37" spans="1:7" x14ac:dyDescent="0.25">
      <c r="A37" s="1"/>
      <c r="B37" s="153" t="s">
        <v>16</v>
      </c>
      <c r="C37" s="154"/>
      <c r="D37" s="154"/>
      <c r="E37" s="154"/>
      <c r="F37" s="155"/>
      <c r="G37" s="159">
        <f>G34*100/2100</f>
        <v>80.828571428571422</v>
      </c>
    </row>
    <row r="38" spans="1:7" x14ac:dyDescent="0.25">
      <c r="A38" s="1"/>
      <c r="B38" s="156"/>
      <c r="C38" s="157"/>
      <c r="D38" s="157"/>
      <c r="E38" s="157"/>
      <c r="F38" s="158"/>
      <c r="G38" s="160"/>
    </row>
    <row r="39" spans="1:7" x14ac:dyDescent="0.25">
      <c r="A39" s="1"/>
      <c r="B39" s="153" t="s">
        <v>15</v>
      </c>
      <c r="C39" s="154"/>
      <c r="D39" s="154"/>
      <c r="E39" s="154"/>
      <c r="F39" s="155"/>
      <c r="G39" s="159">
        <f>G34*100/2300</f>
        <v>73.8</v>
      </c>
    </row>
    <row r="40" spans="1:7" x14ac:dyDescent="0.25">
      <c r="A40" s="1"/>
      <c r="B40" s="156"/>
      <c r="C40" s="157"/>
      <c r="D40" s="157"/>
      <c r="E40" s="157"/>
      <c r="F40" s="158"/>
      <c r="G40" s="160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A44" s="1"/>
      <c r="B44" s="3" t="s">
        <v>53</v>
      </c>
      <c r="C44" s="1"/>
      <c r="D44" s="1">
        <f>D34*D43</f>
        <v>227.84</v>
      </c>
      <c r="E44" s="1">
        <f>E34*E43</f>
        <v>427.59</v>
      </c>
      <c r="F44" s="1">
        <f>F34*F43</f>
        <v>1047.3599999999999</v>
      </c>
      <c r="G44" s="1"/>
    </row>
    <row r="45" spans="1:7" x14ac:dyDescent="0.25">
      <c r="A45" s="1"/>
      <c r="B45" s="3" t="s">
        <v>54</v>
      </c>
      <c r="C45" s="1"/>
      <c r="D45" s="1">
        <f>D44+E44+F44</f>
        <v>1702.79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13.380393354435956</v>
      </c>
      <c r="E46" s="1">
        <f>E44*100/D45</f>
        <v>25.111141127208874</v>
      </c>
      <c r="F46" s="1">
        <f>F44*100/D45</f>
        <v>61.508465518355166</v>
      </c>
      <c r="G46" s="1"/>
    </row>
    <row r="47" spans="1:7" ht="30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</sheetData>
  <mergeCells count="12">
    <mergeCell ref="B2:H2"/>
    <mergeCell ref="B3:H3"/>
    <mergeCell ref="B37:F38"/>
    <mergeCell ref="G37:G38"/>
    <mergeCell ref="B39:F40"/>
    <mergeCell ref="G39:G40"/>
    <mergeCell ref="B11:F11"/>
    <mergeCell ref="B12:F12"/>
    <mergeCell ref="B24:F24"/>
    <mergeCell ref="B25:F25"/>
    <mergeCell ref="B32:F32"/>
    <mergeCell ref="B33:F33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workbookViewId="0">
      <selection activeCell="B19" sqref="B19"/>
    </sheetView>
  </sheetViews>
  <sheetFormatPr defaultRowHeight="15" x14ac:dyDescent="0.25"/>
  <cols>
    <col min="1" max="1" width="4.7109375" customWidth="1"/>
    <col min="2" max="2" width="35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25</v>
      </c>
      <c r="C2" s="161"/>
      <c r="D2" s="161"/>
      <c r="E2" s="161"/>
      <c r="F2" s="161"/>
      <c r="G2" s="161"/>
      <c r="H2" s="162"/>
    </row>
    <row r="3" spans="1:8" ht="15.75" thickBot="1" x14ac:dyDescent="0.3">
      <c r="A3" s="1"/>
      <c r="B3" s="150" t="s">
        <v>9</v>
      </c>
      <c r="C3" s="161"/>
      <c r="D3" s="161"/>
      <c r="E3" s="161"/>
      <c r="F3" s="161"/>
      <c r="G3" s="161"/>
      <c r="H3" s="162"/>
    </row>
    <row r="4" spans="1:8" ht="21.75" customHeight="1" thickBot="1" x14ac:dyDescent="0.3">
      <c r="A4" s="1"/>
      <c r="B4" s="40" t="s">
        <v>96</v>
      </c>
      <c r="C4" s="69">
        <v>50</v>
      </c>
      <c r="D4" s="19">
        <v>0.55000000000000004</v>
      </c>
      <c r="E4" s="19">
        <v>0.1</v>
      </c>
      <c r="F4" s="19">
        <v>1.9</v>
      </c>
      <c r="G4" s="19">
        <v>11.5</v>
      </c>
    </row>
    <row r="5" spans="1:8" ht="18.75" customHeight="1" thickBot="1" x14ac:dyDescent="0.3">
      <c r="A5" s="1"/>
      <c r="B5" s="45" t="s">
        <v>135</v>
      </c>
      <c r="C5" s="44">
        <v>100</v>
      </c>
      <c r="D5" s="18">
        <v>11.1</v>
      </c>
      <c r="E5" s="18">
        <v>14.9</v>
      </c>
      <c r="F5" s="18">
        <v>5.6</v>
      </c>
      <c r="G5" s="18">
        <v>200</v>
      </c>
    </row>
    <row r="6" spans="1:8" ht="16.5" thickBot="1" x14ac:dyDescent="0.3">
      <c r="A6" s="1"/>
      <c r="B6" s="48" t="s">
        <v>70</v>
      </c>
      <c r="C6" s="62">
        <v>200</v>
      </c>
      <c r="D6" s="18">
        <v>0.2</v>
      </c>
      <c r="E6" s="18">
        <v>0.06</v>
      </c>
      <c r="F6" s="18">
        <v>13</v>
      </c>
      <c r="G6" s="18">
        <v>53.4</v>
      </c>
    </row>
    <row r="7" spans="1:8" ht="16.5" thickBot="1" x14ac:dyDescent="0.3">
      <c r="A7" s="30"/>
      <c r="B7" s="48" t="s">
        <v>83</v>
      </c>
      <c r="C7" s="62">
        <v>45</v>
      </c>
      <c r="D7" s="31">
        <v>5.8</v>
      </c>
      <c r="E7" s="31">
        <v>7.5</v>
      </c>
      <c r="F7" s="31">
        <v>7.2</v>
      </c>
      <c r="G7" s="31">
        <v>119.7</v>
      </c>
    </row>
    <row r="8" spans="1:8" ht="16.5" thickBot="1" x14ac:dyDescent="0.3">
      <c r="A8" s="30"/>
      <c r="B8" s="48" t="s">
        <v>63</v>
      </c>
      <c r="C8" s="62">
        <v>30</v>
      </c>
      <c r="D8" s="10">
        <v>1.98</v>
      </c>
      <c r="E8" s="10">
        <v>0.36</v>
      </c>
      <c r="F8" s="10">
        <v>10.26</v>
      </c>
      <c r="G8" s="10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50" t="s">
        <v>64</v>
      </c>
      <c r="C11" s="161"/>
      <c r="D11" s="161"/>
      <c r="E11" s="161"/>
      <c r="F11" s="162"/>
      <c r="G11" s="1">
        <f>G9*65/G33</f>
        <v>17.271158735924448</v>
      </c>
    </row>
    <row r="12" spans="1:8" x14ac:dyDescent="0.25">
      <c r="A12" s="1"/>
      <c r="B12" s="150" t="s">
        <v>65</v>
      </c>
      <c r="C12" s="161"/>
      <c r="D12" s="161"/>
      <c r="E12" s="161"/>
      <c r="F12" s="162"/>
      <c r="G12" s="1">
        <f>G9*75/G33</f>
        <v>19.928260079912825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132" t="s">
        <v>115</v>
      </c>
      <c r="C14" s="143">
        <v>50</v>
      </c>
      <c r="D14" s="80">
        <v>0.35</v>
      </c>
      <c r="E14" s="80">
        <v>0.05</v>
      </c>
      <c r="F14" s="80">
        <v>0.95</v>
      </c>
      <c r="G14" s="80">
        <v>5.5</v>
      </c>
    </row>
    <row r="15" spans="1:8" ht="32.25" thickBot="1" x14ac:dyDescent="0.3">
      <c r="A15" s="1"/>
      <c r="B15" s="93" t="s">
        <v>136</v>
      </c>
      <c r="C15" s="79">
        <v>70</v>
      </c>
      <c r="D15" s="80">
        <v>9.1</v>
      </c>
      <c r="E15" s="80">
        <v>10.29</v>
      </c>
      <c r="F15" s="80">
        <v>2.59</v>
      </c>
      <c r="G15" s="80">
        <v>139.4</v>
      </c>
    </row>
    <row r="16" spans="1:8" ht="18" customHeight="1" thickBot="1" x14ac:dyDescent="0.3">
      <c r="A16" s="1"/>
      <c r="B16" s="93" t="s">
        <v>77</v>
      </c>
      <c r="C16" s="90">
        <v>150</v>
      </c>
      <c r="D16" s="82">
        <v>3</v>
      </c>
      <c r="E16" s="82">
        <v>9.75</v>
      </c>
      <c r="F16" s="82">
        <v>23.7</v>
      </c>
      <c r="G16" s="82">
        <v>195.9</v>
      </c>
    </row>
    <row r="17" spans="1:7" ht="32.25" thickBot="1" x14ac:dyDescent="0.3">
      <c r="A17" s="1"/>
      <c r="B17" s="98" t="s">
        <v>145</v>
      </c>
      <c r="C17" s="103">
        <v>200</v>
      </c>
      <c r="D17" s="82">
        <v>0.2</v>
      </c>
      <c r="E17" s="82"/>
      <c r="F17" s="82">
        <v>14</v>
      </c>
      <c r="G17" s="82">
        <v>58</v>
      </c>
    </row>
    <row r="18" spans="1:7" ht="16.5" thickBot="1" x14ac:dyDescent="0.3">
      <c r="A18" s="1"/>
      <c r="B18" s="83" t="s">
        <v>63</v>
      </c>
      <c r="C18" s="122">
        <v>30</v>
      </c>
      <c r="D18" s="82">
        <v>1.98</v>
      </c>
      <c r="E18" s="82">
        <v>0.36</v>
      </c>
      <c r="F18" s="82">
        <v>10.26</v>
      </c>
      <c r="G18" s="82">
        <v>54.3</v>
      </c>
    </row>
    <row r="19" spans="1:7" ht="16.5" thickBot="1" x14ac:dyDescent="0.3">
      <c r="A19" s="1"/>
      <c r="B19" s="86" t="s">
        <v>147</v>
      </c>
      <c r="C19" s="129">
        <v>40</v>
      </c>
      <c r="D19" s="80">
        <v>1.28</v>
      </c>
      <c r="E19" s="80">
        <v>1.1200000000000001</v>
      </c>
      <c r="F19" s="80">
        <v>32.04</v>
      </c>
      <c r="G19" s="80">
        <v>145</v>
      </c>
    </row>
    <row r="20" spans="1:7" ht="16.5" thickBot="1" x14ac:dyDescent="0.3">
      <c r="A20" s="1"/>
      <c r="B20" s="86" t="s">
        <v>143</v>
      </c>
      <c r="C20" s="129">
        <v>200</v>
      </c>
      <c r="D20" s="80">
        <v>1.8</v>
      </c>
      <c r="E20" s="80">
        <v>0.4</v>
      </c>
      <c r="F20" s="80">
        <v>16.2</v>
      </c>
      <c r="G20" s="80">
        <v>178</v>
      </c>
    </row>
    <row r="21" spans="1:7" x14ac:dyDescent="0.25">
      <c r="A21" s="1"/>
      <c r="B21" s="3" t="s">
        <v>10</v>
      </c>
      <c r="C21" s="1"/>
      <c r="D21" s="1">
        <f>SUM(D14:D20)</f>
        <v>17.709999999999997</v>
      </c>
      <c r="E21" s="1">
        <f>SUM(E14:E20)</f>
        <v>21.97</v>
      </c>
      <c r="F21" s="1">
        <f>SUM(F14:F20)</f>
        <v>99.74</v>
      </c>
      <c r="G21" s="1">
        <f>SUM(G14:G20)</f>
        <v>776.1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1.2405420666290232</v>
      </c>
      <c r="F22" s="1">
        <f>F21/D21</f>
        <v>5.6318464144551106</v>
      </c>
      <c r="G22" s="1"/>
    </row>
    <row r="23" spans="1:7" x14ac:dyDescent="0.25">
      <c r="A23" s="1"/>
      <c r="B23" s="150" t="s">
        <v>64</v>
      </c>
      <c r="C23" s="161"/>
      <c r="D23" s="161"/>
      <c r="E23" s="161"/>
      <c r="F23" s="162"/>
      <c r="G23" s="1">
        <f>G21*65/G33</f>
        <v>30.540319651289504</v>
      </c>
    </row>
    <row r="24" spans="1:7" x14ac:dyDescent="0.25">
      <c r="A24" s="1"/>
      <c r="B24" s="150" t="s">
        <v>65</v>
      </c>
      <c r="C24" s="161"/>
      <c r="D24" s="161"/>
      <c r="E24" s="161"/>
      <c r="F24" s="162"/>
      <c r="G24" s="1">
        <f>G21*75/G33</f>
        <v>35.238830366872506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86" t="s">
        <v>109</v>
      </c>
      <c r="C26" s="79" t="s">
        <v>110</v>
      </c>
      <c r="D26" s="144">
        <v>6.1</v>
      </c>
      <c r="E26" s="99">
        <v>4.75</v>
      </c>
      <c r="F26" s="99">
        <v>27.52</v>
      </c>
      <c r="G26" s="99">
        <v>173.3</v>
      </c>
    </row>
    <row r="27" spans="1:7" ht="16.5" thickBot="1" x14ac:dyDescent="0.3">
      <c r="A27" s="1"/>
      <c r="B27" s="86" t="s">
        <v>80</v>
      </c>
      <c r="C27" s="81">
        <v>200</v>
      </c>
      <c r="D27" s="82">
        <v>3.6</v>
      </c>
      <c r="E27" s="82">
        <v>2.8</v>
      </c>
      <c r="F27" s="82">
        <v>17.600000000000001</v>
      </c>
      <c r="G27" s="111">
        <v>196</v>
      </c>
    </row>
    <row r="28" spans="1:7" ht="15.75" x14ac:dyDescent="0.25">
      <c r="A28" s="1"/>
      <c r="B28" s="86" t="s">
        <v>98</v>
      </c>
      <c r="C28" s="97">
        <v>200</v>
      </c>
      <c r="D28" s="102">
        <v>0.6</v>
      </c>
      <c r="E28" s="119">
        <v>0.6</v>
      </c>
      <c r="F28" s="102">
        <v>14.7</v>
      </c>
      <c r="G28" s="119">
        <v>67.5</v>
      </c>
    </row>
    <row r="29" spans="1:7" x14ac:dyDescent="0.25">
      <c r="A29" s="1"/>
      <c r="B29" s="3" t="s">
        <v>10</v>
      </c>
      <c r="C29" s="1"/>
      <c r="D29" s="1">
        <f>SUM(D26:D28)</f>
        <v>10.299999999999999</v>
      </c>
      <c r="E29" s="1">
        <f>SUM(E26:E28)</f>
        <v>8.15</v>
      </c>
      <c r="F29" s="1">
        <f>SUM(F26:F28)</f>
        <v>59.820000000000007</v>
      </c>
      <c r="G29" s="1">
        <f>SUM(G26:G28)</f>
        <v>436.8</v>
      </c>
    </row>
    <row r="30" spans="1:7" ht="15" customHeight="1" x14ac:dyDescent="0.25">
      <c r="A30" s="1"/>
      <c r="B30" s="3" t="s">
        <v>11</v>
      </c>
      <c r="C30" s="1"/>
      <c r="D30" s="1">
        <v>1</v>
      </c>
      <c r="E30" s="1">
        <f>E29/D29</f>
        <v>0.79126213592233019</v>
      </c>
      <c r="F30" s="1">
        <f>F29/D29</f>
        <v>5.8077669902912632</v>
      </c>
      <c r="G30" s="1"/>
    </row>
    <row r="31" spans="1:7" ht="15" customHeight="1" x14ac:dyDescent="0.25">
      <c r="A31" s="1"/>
      <c r="B31" s="150" t="s">
        <v>64</v>
      </c>
      <c r="C31" s="161"/>
      <c r="D31" s="161"/>
      <c r="E31" s="161"/>
      <c r="F31" s="162"/>
      <c r="G31" s="1">
        <f>G29*65/G33</f>
        <v>17.188521612786051</v>
      </c>
    </row>
    <row r="32" spans="1:7" ht="15" customHeight="1" x14ac:dyDescent="0.25">
      <c r="A32" s="1"/>
      <c r="B32" s="150" t="s">
        <v>65</v>
      </c>
      <c r="C32" s="161"/>
      <c r="D32" s="161"/>
      <c r="E32" s="161"/>
      <c r="F32" s="162"/>
      <c r="G32" s="1">
        <f>G29*75/G33</f>
        <v>19.832909553214677</v>
      </c>
    </row>
    <row r="33" spans="1:7" ht="15" customHeight="1" x14ac:dyDescent="0.25">
      <c r="A33" s="1"/>
      <c r="B33" s="3" t="s">
        <v>14</v>
      </c>
      <c r="C33" s="1"/>
      <c r="D33" s="1">
        <f>D9+D21+D29</f>
        <v>47.639999999999993</v>
      </c>
      <c r="E33" s="1">
        <f>E9+E21+E29</f>
        <v>53.04</v>
      </c>
      <c r="F33" s="1">
        <f>F9+F21+F29</f>
        <v>197.51999999999998</v>
      </c>
      <c r="G33" s="1">
        <f>G9+G21+G29</f>
        <v>1651.8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1.1133501259445846</v>
      </c>
      <c r="F35" s="1">
        <f>F33/D33</f>
        <v>4.1460957178841316</v>
      </c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G33*100/2100</f>
        <v>78.657142857142858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G33*100/2300</f>
        <v>71.817391304347822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190.55999999999997</v>
      </c>
      <c r="E42" s="1">
        <f>E33*E41</f>
        <v>477.36</v>
      </c>
      <c r="F42" s="1">
        <f>F33*F41</f>
        <v>790.07999999999993</v>
      </c>
      <c r="G42" s="1"/>
    </row>
    <row r="43" spans="1:7" x14ac:dyDescent="0.25">
      <c r="A43" s="1"/>
      <c r="B43" s="3" t="s">
        <v>54</v>
      </c>
      <c r="C43" s="1"/>
      <c r="D43" s="1">
        <f>D42+E42+F42</f>
        <v>1458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13.069958847736624</v>
      </c>
      <c r="E44" s="1">
        <f>E42*100/D43</f>
        <v>32.74074074074074</v>
      </c>
      <c r="F44" s="1">
        <f>F42*100/D43</f>
        <v>54.18930041152263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B46" s="37" t="s">
        <v>88</v>
      </c>
      <c r="D46" t="s">
        <v>89</v>
      </c>
    </row>
    <row r="48" spans="1:7" ht="15" customHeight="1" x14ac:dyDescent="0.25"/>
    <row r="50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26</v>
      </c>
      <c r="C2" s="151"/>
      <c r="D2" s="151"/>
      <c r="E2" s="151"/>
      <c r="F2" s="151"/>
      <c r="G2" s="151"/>
      <c r="H2" s="152"/>
    </row>
    <row r="3" spans="1:8" ht="15.75" thickBot="1" x14ac:dyDescent="0.3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9.5" thickBot="1" x14ac:dyDescent="0.3">
      <c r="A4" s="1"/>
      <c r="B4" s="11"/>
      <c r="C4" s="16"/>
      <c r="D4" s="12"/>
      <c r="E4" s="12"/>
      <c r="F4" s="12"/>
      <c r="G4" s="12"/>
      <c r="H4" s="1"/>
    </row>
    <row r="5" spans="1:8" ht="19.5" thickBot="1" x14ac:dyDescent="0.3">
      <c r="A5" s="1"/>
      <c r="B5" s="13"/>
      <c r="C5" s="17"/>
      <c r="D5" s="14"/>
      <c r="E5" s="14"/>
      <c r="F5" s="14"/>
      <c r="G5" s="14"/>
      <c r="H5" s="1"/>
    </row>
    <row r="6" spans="1:8" ht="19.5" thickBot="1" x14ac:dyDescent="0.3">
      <c r="A6" s="1"/>
      <c r="B6" s="13"/>
      <c r="C6" s="14"/>
      <c r="D6" s="14"/>
      <c r="E6" s="14"/>
      <c r="F6" s="14"/>
      <c r="G6" s="14"/>
      <c r="H6" s="1"/>
    </row>
    <row r="7" spans="1:8" ht="19.5" thickBot="1" x14ac:dyDescent="0.3">
      <c r="A7" s="1"/>
      <c r="B7" s="11"/>
      <c r="C7" s="12"/>
      <c r="D7" s="12"/>
      <c r="E7" s="12"/>
      <c r="F7" s="12"/>
      <c r="G7" s="12"/>
      <c r="H7" s="1"/>
    </row>
    <row r="8" spans="1:8" ht="19.5" thickBot="1" x14ac:dyDescent="0.3">
      <c r="A8" s="1"/>
      <c r="B8" s="13"/>
      <c r="C8" s="14"/>
      <c r="D8" s="14"/>
      <c r="E8" s="14"/>
      <c r="F8" s="14"/>
      <c r="G8" s="14"/>
      <c r="H8" s="1"/>
    </row>
    <row r="9" spans="1:8" ht="19.5" thickBot="1" x14ac:dyDescent="0.3">
      <c r="A9" s="1"/>
      <c r="B9" s="13"/>
      <c r="C9" s="14"/>
      <c r="D9" s="14"/>
      <c r="E9" s="14"/>
      <c r="F9" s="14"/>
      <c r="G9" s="14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0" t="s">
        <v>49</v>
      </c>
      <c r="C16" s="161"/>
      <c r="D16" s="161"/>
      <c r="E16" s="161"/>
      <c r="F16" s="162"/>
      <c r="G16" s="1" t="e">
        <f>G14*60/G48</f>
        <v>#DIV/0!</v>
      </c>
      <c r="H16" s="1"/>
    </row>
    <row r="17" spans="1:8" x14ac:dyDescent="0.25">
      <c r="A17" s="1"/>
      <c r="B17" s="150" t="s">
        <v>50</v>
      </c>
      <c r="C17" s="161"/>
      <c r="D17" s="161"/>
      <c r="E17" s="161"/>
      <c r="F17" s="162"/>
      <c r="G17" s="1" t="e">
        <f>G14*70/G48</f>
        <v>#DIV/0!</v>
      </c>
      <c r="H17" s="1"/>
    </row>
    <row r="18" spans="1:8" ht="15.75" thickBot="1" x14ac:dyDescent="0.3">
      <c r="A18" s="1"/>
      <c r="B18" s="150" t="s">
        <v>12</v>
      </c>
      <c r="C18" s="151"/>
      <c r="D18" s="151"/>
      <c r="E18" s="151"/>
      <c r="F18" s="151"/>
      <c r="G18" s="151"/>
      <c r="H18" s="152"/>
    </row>
    <row r="19" spans="1:8" ht="19.5" thickBot="1" x14ac:dyDescent="0.3">
      <c r="A19" s="1"/>
      <c r="B19" s="11"/>
      <c r="C19" s="12"/>
      <c r="D19" s="12"/>
      <c r="E19" s="12"/>
      <c r="F19" s="12"/>
      <c r="G19" s="12"/>
      <c r="H19" s="1"/>
    </row>
    <row r="20" spans="1:8" ht="19.5" thickBot="1" x14ac:dyDescent="0.3">
      <c r="A20" s="1"/>
      <c r="B20" s="13"/>
      <c r="C20" s="14"/>
      <c r="D20" s="14"/>
      <c r="E20" s="14"/>
      <c r="F20" s="14"/>
      <c r="G20" s="14"/>
      <c r="H20" s="1"/>
    </row>
    <row r="21" spans="1:8" ht="19.5" thickBot="1" x14ac:dyDescent="0.3">
      <c r="A21" s="1"/>
      <c r="B21" s="13"/>
      <c r="C21" s="14"/>
      <c r="D21" s="14"/>
      <c r="E21" s="14"/>
      <c r="F21" s="14"/>
      <c r="G21" s="14"/>
      <c r="H21" s="1"/>
    </row>
    <row r="22" spans="1:8" ht="19.5" thickBot="1" x14ac:dyDescent="0.3">
      <c r="A22" s="1"/>
      <c r="B22" s="13"/>
      <c r="C22" s="14"/>
      <c r="D22" s="14"/>
      <c r="E22" s="14"/>
      <c r="F22" s="14"/>
      <c r="G22" s="14"/>
      <c r="H22" s="1"/>
    </row>
    <row r="23" spans="1:8" ht="19.5" thickBot="1" x14ac:dyDescent="0.3">
      <c r="A23" s="1"/>
      <c r="B23" s="13"/>
      <c r="C23" s="14"/>
      <c r="D23" s="14"/>
      <c r="E23" s="14"/>
      <c r="F23" s="14"/>
      <c r="G23" s="14"/>
      <c r="H23" s="1"/>
    </row>
    <row r="24" spans="1:8" ht="19.5" thickBot="1" x14ac:dyDescent="0.3">
      <c r="A24" s="1"/>
      <c r="B24" s="13"/>
      <c r="C24" s="14"/>
      <c r="D24" s="14"/>
      <c r="E24" s="14"/>
      <c r="F24" s="14"/>
      <c r="G24" s="14"/>
      <c r="H24" s="1"/>
    </row>
    <row r="25" spans="1:8" ht="15.75" thickBot="1" x14ac:dyDescent="0.3">
      <c r="A25" s="1"/>
      <c r="B25" s="9"/>
      <c r="C25" s="10"/>
      <c r="D25" s="10"/>
      <c r="E25" s="10"/>
      <c r="F25" s="10"/>
      <c r="G25" s="10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0" t="s">
        <v>49</v>
      </c>
      <c r="C31" s="161"/>
      <c r="D31" s="161"/>
      <c r="E31" s="161"/>
      <c r="F31" s="162"/>
      <c r="G31" s="1" t="e">
        <f>G29*60/G48</f>
        <v>#DIV/0!</v>
      </c>
      <c r="H31" s="1"/>
    </row>
    <row r="32" spans="1:8" x14ac:dyDescent="0.25">
      <c r="A32" s="1"/>
      <c r="B32" s="150" t="s">
        <v>50</v>
      </c>
      <c r="C32" s="161"/>
      <c r="D32" s="161"/>
      <c r="E32" s="161"/>
      <c r="F32" s="162"/>
      <c r="G32" s="1" t="e">
        <f>G29*70/G48</f>
        <v>#DIV/0!</v>
      </c>
      <c r="H32" s="1"/>
    </row>
    <row r="33" spans="1:8" x14ac:dyDescent="0.25">
      <c r="A33" s="1"/>
      <c r="B33" s="150" t="s">
        <v>13</v>
      </c>
      <c r="C33" s="151"/>
      <c r="D33" s="151"/>
      <c r="E33" s="151"/>
      <c r="F33" s="151"/>
      <c r="G33" s="151"/>
      <c r="H33" s="15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0" t="s">
        <v>49</v>
      </c>
      <c r="C46" s="161"/>
      <c r="D46" s="161"/>
      <c r="E46" s="161"/>
      <c r="F46" s="162"/>
      <c r="G46" s="1" t="e">
        <f>G44*60/G48</f>
        <v>#DIV/0!</v>
      </c>
      <c r="H46" s="1"/>
    </row>
    <row r="47" spans="1:8" x14ac:dyDescent="0.25">
      <c r="A47" s="1"/>
      <c r="B47" s="150" t="s">
        <v>50</v>
      </c>
      <c r="C47" s="161"/>
      <c r="D47" s="161"/>
      <c r="E47" s="161"/>
      <c r="F47" s="162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3" t="s">
        <v>16</v>
      </c>
      <c r="C52" s="154"/>
      <c r="D52" s="154"/>
      <c r="E52" s="154"/>
      <c r="F52" s="155"/>
      <c r="G52" s="159">
        <f>G48*100/2100</f>
        <v>0</v>
      </c>
      <c r="H52" s="1"/>
    </row>
    <row r="53" spans="1:8" x14ac:dyDescent="0.25">
      <c r="A53" s="1"/>
      <c r="B53" s="156"/>
      <c r="C53" s="157"/>
      <c r="D53" s="157"/>
      <c r="E53" s="157"/>
      <c r="F53" s="158"/>
      <c r="G53" s="160"/>
      <c r="H53" s="1"/>
    </row>
    <row r="54" spans="1:8" ht="15" customHeight="1" x14ac:dyDescent="0.25">
      <c r="A54" s="1"/>
      <c r="B54" s="153" t="s">
        <v>15</v>
      </c>
      <c r="C54" s="154"/>
      <c r="D54" s="154"/>
      <c r="E54" s="154"/>
      <c r="F54" s="155"/>
      <c r="G54" s="159">
        <f>G48*100/2300</f>
        <v>0</v>
      </c>
      <c r="H54" s="1"/>
    </row>
    <row r="55" spans="1:8" x14ac:dyDescent="0.25">
      <c r="A55" s="1"/>
      <c r="B55" s="156"/>
      <c r="C55" s="157"/>
      <c r="D55" s="157"/>
      <c r="E55" s="157"/>
      <c r="F55" s="158"/>
      <c r="G55" s="16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27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0" t="s">
        <v>49</v>
      </c>
      <c r="C16" s="161"/>
      <c r="D16" s="161"/>
      <c r="E16" s="161"/>
      <c r="F16" s="162"/>
      <c r="G16" s="1" t="e">
        <f>G14*60/G48</f>
        <v>#DIV/0!</v>
      </c>
      <c r="H16" s="1"/>
    </row>
    <row r="17" spans="1:8" x14ac:dyDescent="0.25">
      <c r="A17" s="1"/>
      <c r="B17" s="150" t="s">
        <v>50</v>
      </c>
      <c r="C17" s="161"/>
      <c r="D17" s="161"/>
      <c r="E17" s="161"/>
      <c r="F17" s="162"/>
      <c r="G17" s="1" t="e">
        <f>G14*70/G48</f>
        <v>#DIV/0!</v>
      </c>
      <c r="H17" s="1"/>
    </row>
    <row r="18" spans="1:8" x14ac:dyDescent="0.25">
      <c r="A18" s="1"/>
      <c r="B18" s="150" t="s">
        <v>12</v>
      </c>
      <c r="C18" s="151"/>
      <c r="D18" s="151"/>
      <c r="E18" s="151"/>
      <c r="F18" s="151"/>
      <c r="G18" s="151"/>
      <c r="H18" s="152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0" t="s">
        <v>49</v>
      </c>
      <c r="C31" s="161"/>
      <c r="D31" s="161"/>
      <c r="E31" s="161"/>
      <c r="F31" s="162"/>
      <c r="G31" s="1" t="e">
        <f>G29*60/G48</f>
        <v>#DIV/0!</v>
      </c>
      <c r="H31" s="1"/>
    </row>
    <row r="32" spans="1:8" x14ac:dyDescent="0.25">
      <c r="A32" s="1"/>
      <c r="B32" s="150" t="s">
        <v>50</v>
      </c>
      <c r="C32" s="161"/>
      <c r="D32" s="161"/>
      <c r="E32" s="161"/>
      <c r="F32" s="162"/>
      <c r="G32" s="1" t="e">
        <f>G29*70/G48</f>
        <v>#DIV/0!</v>
      </c>
      <c r="H32" s="1"/>
    </row>
    <row r="33" spans="1:8" x14ac:dyDescent="0.25">
      <c r="A33" s="1"/>
      <c r="B33" s="150" t="s">
        <v>13</v>
      </c>
      <c r="C33" s="151"/>
      <c r="D33" s="151"/>
      <c r="E33" s="151"/>
      <c r="F33" s="151"/>
      <c r="G33" s="151"/>
      <c r="H33" s="15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0" t="s">
        <v>49</v>
      </c>
      <c r="C46" s="161"/>
      <c r="D46" s="161"/>
      <c r="E46" s="161"/>
      <c r="F46" s="162"/>
      <c r="G46" s="1" t="e">
        <f>G44*60/G48</f>
        <v>#DIV/0!</v>
      </c>
      <c r="H46" s="1"/>
    </row>
    <row r="47" spans="1:8" x14ac:dyDescent="0.25">
      <c r="A47" s="1"/>
      <c r="B47" s="150" t="s">
        <v>50</v>
      </c>
      <c r="C47" s="161"/>
      <c r="D47" s="161"/>
      <c r="E47" s="161"/>
      <c r="F47" s="162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3" t="s">
        <v>16</v>
      </c>
      <c r="C52" s="154"/>
      <c r="D52" s="154"/>
      <c r="E52" s="154"/>
      <c r="F52" s="155"/>
      <c r="G52" s="159">
        <f>G48*100/2100</f>
        <v>0</v>
      </c>
      <c r="H52" s="1"/>
    </row>
    <row r="53" spans="1:8" x14ac:dyDescent="0.25">
      <c r="A53" s="1"/>
      <c r="B53" s="156"/>
      <c r="C53" s="157"/>
      <c r="D53" s="157"/>
      <c r="E53" s="157"/>
      <c r="F53" s="158"/>
      <c r="G53" s="160"/>
      <c r="H53" s="1"/>
    </row>
    <row r="54" spans="1:8" ht="15" customHeight="1" x14ac:dyDescent="0.25">
      <c r="A54" s="1"/>
      <c r="B54" s="153" t="s">
        <v>15</v>
      </c>
      <c r="C54" s="154"/>
      <c r="D54" s="154"/>
      <c r="E54" s="154"/>
      <c r="F54" s="155"/>
      <c r="G54" s="159">
        <f>G48*100/2300</f>
        <v>0</v>
      </c>
      <c r="H54" s="1"/>
    </row>
    <row r="55" spans="1:8" x14ac:dyDescent="0.25">
      <c r="A55" s="1"/>
      <c r="B55" s="156"/>
      <c r="C55" s="157"/>
      <c r="D55" s="157"/>
      <c r="E55" s="157"/>
      <c r="F55" s="158"/>
      <c r="G55" s="16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28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0" t="s">
        <v>49</v>
      </c>
      <c r="C16" s="161"/>
      <c r="D16" s="161"/>
      <c r="E16" s="161"/>
      <c r="F16" s="162"/>
      <c r="G16" s="1" t="e">
        <f>G14*60/G48</f>
        <v>#DIV/0!</v>
      </c>
      <c r="H16" s="1"/>
    </row>
    <row r="17" spans="1:8" x14ac:dyDescent="0.25">
      <c r="A17" s="1"/>
      <c r="B17" s="150" t="s">
        <v>50</v>
      </c>
      <c r="C17" s="161"/>
      <c r="D17" s="161"/>
      <c r="E17" s="161"/>
      <c r="F17" s="162"/>
      <c r="G17" s="1" t="e">
        <f>G14*70/G48</f>
        <v>#DIV/0!</v>
      </c>
      <c r="H17" s="1"/>
    </row>
    <row r="18" spans="1:8" x14ac:dyDescent="0.25">
      <c r="A18" s="1"/>
      <c r="B18" s="150" t="s">
        <v>12</v>
      </c>
      <c r="C18" s="151"/>
      <c r="D18" s="151"/>
      <c r="E18" s="151"/>
      <c r="F18" s="151"/>
      <c r="G18" s="151"/>
      <c r="H18" s="152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0" t="s">
        <v>49</v>
      </c>
      <c r="C31" s="161"/>
      <c r="D31" s="161"/>
      <c r="E31" s="161"/>
      <c r="F31" s="162"/>
      <c r="G31" s="1" t="e">
        <f>G29*60/G48</f>
        <v>#DIV/0!</v>
      </c>
      <c r="H31" s="1"/>
    </row>
    <row r="32" spans="1:8" x14ac:dyDescent="0.25">
      <c r="A32" s="1"/>
      <c r="B32" s="150" t="s">
        <v>50</v>
      </c>
      <c r="C32" s="161"/>
      <c r="D32" s="161"/>
      <c r="E32" s="161"/>
      <c r="F32" s="162"/>
      <c r="G32" s="1" t="e">
        <f>G29*70/G48</f>
        <v>#DIV/0!</v>
      </c>
      <c r="H32" s="1"/>
    </row>
    <row r="33" spans="1:8" x14ac:dyDescent="0.25">
      <c r="A33" s="1"/>
      <c r="B33" s="150" t="s">
        <v>13</v>
      </c>
      <c r="C33" s="151"/>
      <c r="D33" s="151"/>
      <c r="E33" s="151"/>
      <c r="F33" s="151"/>
      <c r="G33" s="151"/>
      <c r="H33" s="15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0" t="s">
        <v>49</v>
      </c>
      <c r="C46" s="161"/>
      <c r="D46" s="161"/>
      <c r="E46" s="161"/>
      <c r="F46" s="162"/>
      <c r="G46" s="1" t="e">
        <f>G44*60/G48</f>
        <v>#DIV/0!</v>
      </c>
      <c r="H46" s="1"/>
    </row>
    <row r="47" spans="1:8" x14ac:dyDescent="0.25">
      <c r="A47" s="1"/>
      <c r="B47" s="150" t="s">
        <v>50</v>
      </c>
      <c r="C47" s="161"/>
      <c r="D47" s="161"/>
      <c r="E47" s="161"/>
      <c r="F47" s="162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3" t="s">
        <v>16</v>
      </c>
      <c r="C52" s="154"/>
      <c r="D52" s="154"/>
      <c r="E52" s="154"/>
      <c r="F52" s="155"/>
      <c r="G52" s="159">
        <f>G48*100/2100</f>
        <v>0</v>
      </c>
      <c r="H52" s="1"/>
    </row>
    <row r="53" spans="1:8" x14ac:dyDescent="0.25">
      <c r="A53" s="1"/>
      <c r="B53" s="156"/>
      <c r="C53" s="157"/>
      <c r="D53" s="157"/>
      <c r="E53" s="157"/>
      <c r="F53" s="158"/>
      <c r="G53" s="160"/>
      <c r="H53" s="1"/>
    </row>
    <row r="54" spans="1:8" ht="15" customHeight="1" x14ac:dyDescent="0.25">
      <c r="A54" s="1"/>
      <c r="B54" s="153" t="s">
        <v>15</v>
      </c>
      <c r="C54" s="154"/>
      <c r="D54" s="154"/>
      <c r="E54" s="154"/>
      <c r="F54" s="155"/>
      <c r="G54" s="159">
        <f>G48*100/2300</f>
        <v>0</v>
      </c>
      <c r="H54" s="1"/>
    </row>
    <row r="55" spans="1:8" x14ac:dyDescent="0.25">
      <c r="A55" s="1"/>
      <c r="B55" s="156"/>
      <c r="C55" s="157"/>
      <c r="D55" s="157"/>
      <c r="E55" s="157"/>
      <c r="F55" s="158"/>
      <c r="G55" s="16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29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0" t="s">
        <v>49</v>
      </c>
      <c r="C16" s="161"/>
      <c r="D16" s="161"/>
      <c r="E16" s="161"/>
      <c r="F16" s="162"/>
      <c r="G16" s="1" t="e">
        <f>G14*60/G48</f>
        <v>#DIV/0!</v>
      </c>
      <c r="H16" s="1"/>
    </row>
    <row r="17" spans="1:8" x14ac:dyDescent="0.25">
      <c r="A17" s="1"/>
      <c r="B17" s="150" t="s">
        <v>50</v>
      </c>
      <c r="C17" s="161"/>
      <c r="D17" s="161"/>
      <c r="E17" s="161"/>
      <c r="F17" s="162"/>
      <c r="G17" s="1" t="e">
        <f>G14*70/G48</f>
        <v>#DIV/0!</v>
      </c>
      <c r="H17" s="1"/>
    </row>
    <row r="18" spans="1:8" x14ac:dyDescent="0.25">
      <c r="A18" s="1"/>
      <c r="B18" s="150" t="s">
        <v>12</v>
      </c>
      <c r="C18" s="151"/>
      <c r="D18" s="151"/>
      <c r="E18" s="151"/>
      <c r="F18" s="151"/>
      <c r="G18" s="151"/>
      <c r="H18" s="152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0" t="s">
        <v>49</v>
      </c>
      <c r="C31" s="161"/>
      <c r="D31" s="161"/>
      <c r="E31" s="161"/>
      <c r="F31" s="162"/>
      <c r="G31" s="1" t="e">
        <f>G29*60/G48</f>
        <v>#DIV/0!</v>
      </c>
      <c r="H31" s="1"/>
    </row>
    <row r="32" spans="1:8" x14ac:dyDescent="0.25">
      <c r="A32" s="1"/>
      <c r="B32" s="150" t="s">
        <v>50</v>
      </c>
      <c r="C32" s="161"/>
      <c r="D32" s="161"/>
      <c r="E32" s="161"/>
      <c r="F32" s="162"/>
      <c r="G32" s="1" t="e">
        <f>G29*70/G48</f>
        <v>#DIV/0!</v>
      </c>
      <c r="H32" s="1"/>
    </row>
    <row r="33" spans="1:8" x14ac:dyDescent="0.25">
      <c r="A33" s="1"/>
      <c r="B33" s="150" t="s">
        <v>13</v>
      </c>
      <c r="C33" s="151"/>
      <c r="D33" s="151"/>
      <c r="E33" s="151"/>
      <c r="F33" s="151"/>
      <c r="G33" s="151"/>
      <c r="H33" s="15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0" t="s">
        <v>49</v>
      </c>
      <c r="C46" s="161"/>
      <c r="D46" s="161"/>
      <c r="E46" s="161"/>
      <c r="F46" s="162"/>
      <c r="G46" s="1" t="e">
        <f>G44*60/G48</f>
        <v>#DIV/0!</v>
      </c>
      <c r="H46" s="1"/>
    </row>
    <row r="47" spans="1:8" x14ac:dyDescent="0.25">
      <c r="A47" s="1"/>
      <c r="B47" s="150" t="s">
        <v>50</v>
      </c>
      <c r="C47" s="161"/>
      <c r="D47" s="161"/>
      <c r="E47" s="161"/>
      <c r="F47" s="162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3" t="s">
        <v>16</v>
      </c>
      <c r="C52" s="154"/>
      <c r="D52" s="154"/>
      <c r="E52" s="154"/>
      <c r="F52" s="155"/>
      <c r="G52" s="159">
        <f>G48*100/2100</f>
        <v>0</v>
      </c>
      <c r="H52" s="1"/>
    </row>
    <row r="53" spans="1:8" x14ac:dyDescent="0.25">
      <c r="A53" s="1"/>
      <c r="B53" s="156"/>
      <c r="C53" s="157"/>
      <c r="D53" s="157"/>
      <c r="E53" s="157"/>
      <c r="F53" s="158"/>
      <c r="G53" s="160"/>
      <c r="H53" s="1"/>
    </row>
    <row r="54" spans="1:8" ht="15" customHeight="1" x14ac:dyDescent="0.25">
      <c r="A54" s="1"/>
      <c r="B54" s="153" t="s">
        <v>15</v>
      </c>
      <c r="C54" s="154"/>
      <c r="D54" s="154"/>
      <c r="E54" s="154"/>
      <c r="F54" s="155"/>
      <c r="G54" s="159">
        <f>G48*100/2300</f>
        <v>0</v>
      </c>
      <c r="H54" s="1"/>
    </row>
    <row r="55" spans="1:8" x14ac:dyDescent="0.25">
      <c r="A55" s="1"/>
      <c r="B55" s="156"/>
      <c r="C55" s="157"/>
      <c r="D55" s="157"/>
      <c r="E55" s="157"/>
      <c r="F55" s="158"/>
      <c r="G55" s="16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4" workbookViewId="0">
      <selection activeCell="G12" sqref="G12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63" t="s">
        <v>30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66"/>
      <c r="B2" s="167"/>
      <c r="C2" s="167"/>
      <c r="D2" s="167"/>
      <c r="E2" s="167"/>
      <c r="F2" s="167"/>
      <c r="G2" s="167"/>
      <c r="H2" s="168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56.96</v>
      </c>
      <c r="E4" s="1">
        <v>47.51</v>
      </c>
      <c r="F4" s="1">
        <v>261.83999999999997</v>
      </c>
      <c r="G4" s="39">
        <v>1697.4</v>
      </c>
      <c r="H4" s="1"/>
    </row>
    <row r="5" spans="1:8" x14ac:dyDescent="0.25">
      <c r="A5" s="1"/>
      <c r="B5" s="3" t="s">
        <v>32</v>
      </c>
      <c r="C5" s="1"/>
      <c r="D5" s="1">
        <v>52.25</v>
      </c>
      <c r="E5" s="1">
        <v>66.08</v>
      </c>
      <c r="F5" s="1">
        <v>212.42</v>
      </c>
      <c r="G5" s="1">
        <v>1580.96</v>
      </c>
      <c r="H5" s="1"/>
    </row>
    <row r="6" spans="1:8" x14ac:dyDescent="0.25">
      <c r="A6" s="1"/>
      <c r="B6" s="3" t="s">
        <v>33</v>
      </c>
      <c r="C6" s="1"/>
      <c r="D6" s="1">
        <v>61.98</v>
      </c>
      <c r="E6" s="1">
        <v>59.01</v>
      </c>
      <c r="F6" s="1">
        <v>227.42</v>
      </c>
      <c r="G6" s="39">
        <v>1837.7</v>
      </c>
      <c r="H6" s="1"/>
    </row>
    <row r="7" spans="1:8" x14ac:dyDescent="0.25">
      <c r="A7" s="1"/>
      <c r="B7" s="3" t="s">
        <v>34</v>
      </c>
      <c r="C7" s="1"/>
      <c r="D7" s="1">
        <v>55.71</v>
      </c>
      <c r="E7" s="1">
        <v>40.29</v>
      </c>
      <c r="F7" s="1">
        <v>274.94</v>
      </c>
      <c r="G7" s="39">
        <v>1655.22</v>
      </c>
      <c r="H7" s="1"/>
    </row>
    <row r="8" spans="1:8" x14ac:dyDescent="0.25">
      <c r="A8" s="1"/>
      <c r="B8" s="3" t="s">
        <v>35</v>
      </c>
      <c r="C8" s="1"/>
      <c r="D8" s="1">
        <v>49.87</v>
      </c>
      <c r="E8" s="1">
        <v>74.27</v>
      </c>
      <c r="F8" s="1">
        <v>233.5</v>
      </c>
      <c r="G8" s="1">
        <v>1781.2</v>
      </c>
      <c r="H8" s="1"/>
    </row>
    <row r="9" spans="1:8" x14ac:dyDescent="0.25">
      <c r="A9" s="1"/>
      <c r="B9" s="3" t="s">
        <v>36</v>
      </c>
      <c r="C9" s="1"/>
      <c r="D9" s="1">
        <v>56.52</v>
      </c>
      <c r="E9" s="1">
        <v>73.94</v>
      </c>
      <c r="F9" s="1">
        <v>250.94</v>
      </c>
      <c r="G9" s="1">
        <v>1737.4</v>
      </c>
      <c r="H9" s="1"/>
    </row>
    <row r="10" spans="1:8" x14ac:dyDescent="0.25">
      <c r="A10" s="1"/>
      <c r="B10" s="3" t="s">
        <v>37</v>
      </c>
      <c r="C10" s="1"/>
      <c r="D10" s="1">
        <v>78.95</v>
      </c>
      <c r="E10" s="1">
        <v>53.09</v>
      </c>
      <c r="F10" s="1">
        <v>291.94</v>
      </c>
      <c r="G10" s="1">
        <v>1929.36</v>
      </c>
      <c r="H10" s="1"/>
    </row>
    <row r="11" spans="1:8" x14ac:dyDescent="0.25">
      <c r="A11" s="1"/>
      <c r="B11" s="3" t="s">
        <v>38</v>
      </c>
      <c r="C11" s="1"/>
      <c r="D11" s="1">
        <v>47.22</v>
      </c>
      <c r="E11" s="1">
        <v>62.97</v>
      </c>
      <c r="F11" s="1">
        <v>213.01</v>
      </c>
      <c r="G11" s="1">
        <v>1744.06</v>
      </c>
      <c r="H11" s="1"/>
    </row>
    <row r="12" spans="1:8" x14ac:dyDescent="0.25">
      <c r="A12" s="1"/>
      <c r="B12" s="3" t="s">
        <v>39</v>
      </c>
      <c r="C12" s="1"/>
      <c r="D12" s="1">
        <v>63.85</v>
      </c>
      <c r="E12" s="1">
        <v>61.21</v>
      </c>
      <c r="F12" s="1">
        <v>249.81</v>
      </c>
      <c r="G12" s="1">
        <v>1766.34</v>
      </c>
      <c r="H12" s="1"/>
    </row>
    <row r="13" spans="1:8" x14ac:dyDescent="0.25">
      <c r="A13" s="1"/>
      <c r="B13" s="3" t="s">
        <v>40</v>
      </c>
      <c r="C13" s="1"/>
      <c r="D13" s="1">
        <v>47.64</v>
      </c>
      <c r="E13" s="1">
        <v>53.04</v>
      </c>
      <c r="F13" s="1">
        <v>207.52</v>
      </c>
      <c r="G13" s="39">
        <v>1693.8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570.94999999999993</v>
      </c>
      <c r="E19" s="1">
        <f>SUM(E4:E17)</f>
        <v>591.41</v>
      </c>
      <c r="F19" s="1">
        <f>SUM(F4:F17)</f>
        <v>2423.34</v>
      </c>
      <c r="G19" s="1">
        <f>SUM(G4:G17)</f>
        <v>17423.440000000002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9">
        <f>D19/D24</f>
        <v>57.094999999999992</v>
      </c>
      <c r="E21" s="159">
        <f t="shared" ref="E21:G21" si="0">E19/E24</f>
        <v>59.140999999999998</v>
      </c>
      <c r="F21" s="159">
        <f t="shared" si="0"/>
        <v>242.334</v>
      </c>
      <c r="G21" s="159">
        <f t="shared" si="0"/>
        <v>1742.3440000000003</v>
      </c>
      <c r="H21" s="1"/>
    </row>
    <row r="22" spans="1:8" x14ac:dyDescent="0.25">
      <c r="A22" s="1"/>
      <c r="B22" s="1"/>
      <c r="C22" s="1"/>
      <c r="D22" s="160"/>
      <c r="E22" s="160"/>
      <c r="F22" s="160"/>
      <c r="G22" s="160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1.0358350118224013</v>
      </c>
      <c r="F26" s="1">
        <f>F21/D21</f>
        <v>4.2443996847359671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2283.7999999999997</v>
      </c>
      <c r="E32" s="1">
        <f t="shared" ref="E32:F32" si="1">E19*E30</f>
        <v>5322.69</v>
      </c>
      <c r="F32" s="1">
        <f t="shared" si="1"/>
        <v>9693.36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17299.849999999999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13.201270531247379</v>
      </c>
      <c r="E36" s="1">
        <f>E32*100/D34</f>
        <v>30.767260987812037</v>
      </c>
      <c r="F36" s="1">
        <f>F32*100/D34</f>
        <v>56.031468480940589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F12" sqref="F12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63" t="s">
        <v>46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66"/>
      <c r="B2" s="167"/>
      <c r="C2" s="167"/>
      <c r="D2" s="167"/>
      <c r="E2" s="167"/>
      <c r="F2" s="167"/>
      <c r="G2" s="167"/>
      <c r="H2" s="168"/>
    </row>
    <row r="3" spans="1:8" ht="30" x14ac:dyDescent="0.25">
      <c r="A3" s="1"/>
      <c r="B3" s="150"/>
      <c r="C3" s="152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18.920000000000002</v>
      </c>
      <c r="E4" s="1">
        <v>32.729999999999997</v>
      </c>
      <c r="F4" s="1">
        <v>13.33</v>
      </c>
      <c r="G4" s="1"/>
      <c r="H4" s="1"/>
    </row>
    <row r="5" spans="1:8" x14ac:dyDescent="0.25">
      <c r="A5" s="1"/>
      <c r="B5" s="3" t="s">
        <v>32</v>
      </c>
      <c r="C5" s="1"/>
      <c r="D5" s="1">
        <v>16.43</v>
      </c>
      <c r="E5" s="1">
        <v>33.43</v>
      </c>
      <c r="F5" s="1">
        <v>15.13</v>
      </c>
      <c r="G5" s="1"/>
      <c r="H5" s="1"/>
    </row>
    <row r="6" spans="1:8" x14ac:dyDescent="0.25">
      <c r="A6" s="1"/>
      <c r="B6" s="3" t="s">
        <v>33</v>
      </c>
      <c r="C6" s="1"/>
      <c r="D6" s="1">
        <v>20.36</v>
      </c>
      <c r="E6" s="1">
        <v>29.67</v>
      </c>
      <c r="F6" s="1">
        <v>14.95</v>
      </c>
      <c r="G6" s="1"/>
      <c r="H6" s="1"/>
    </row>
    <row r="7" spans="1:8" x14ac:dyDescent="0.25">
      <c r="A7" s="1"/>
      <c r="B7" s="3" t="s">
        <v>34</v>
      </c>
      <c r="C7" s="1"/>
      <c r="D7" s="1">
        <v>17.440000000000001</v>
      </c>
      <c r="E7" s="1">
        <v>31.9</v>
      </c>
      <c r="F7" s="1">
        <v>15.65</v>
      </c>
      <c r="G7" s="1"/>
      <c r="H7" s="1"/>
    </row>
    <row r="8" spans="1:8" x14ac:dyDescent="0.25">
      <c r="A8" s="1"/>
      <c r="B8" s="3" t="s">
        <v>35</v>
      </c>
      <c r="C8" s="1"/>
      <c r="D8" s="1">
        <v>19.5</v>
      </c>
      <c r="E8" s="1">
        <v>32.47</v>
      </c>
      <c r="F8" s="1">
        <v>13.02</v>
      </c>
      <c r="G8" s="1"/>
      <c r="H8" s="1"/>
    </row>
    <row r="9" spans="1:8" x14ac:dyDescent="0.25">
      <c r="A9" s="1"/>
      <c r="B9" s="3" t="s">
        <v>36</v>
      </c>
      <c r="C9" s="1"/>
      <c r="D9" s="1">
        <v>20.5</v>
      </c>
      <c r="E9" s="1">
        <v>29.66</v>
      </c>
      <c r="F9" s="1">
        <v>14.83</v>
      </c>
      <c r="G9" s="1"/>
      <c r="H9" s="1"/>
    </row>
    <row r="10" spans="1:8" x14ac:dyDescent="0.25">
      <c r="A10" s="1"/>
      <c r="B10" s="3" t="s">
        <v>37</v>
      </c>
      <c r="C10" s="1"/>
      <c r="D10" s="1">
        <v>18.8</v>
      </c>
      <c r="E10" s="1">
        <v>30.58</v>
      </c>
      <c r="F10" s="1">
        <v>15.6</v>
      </c>
      <c r="G10" s="1"/>
      <c r="H10" s="1"/>
    </row>
    <row r="11" spans="1:8" x14ac:dyDescent="0.25">
      <c r="A11" s="1"/>
      <c r="B11" s="3" t="s">
        <v>38</v>
      </c>
      <c r="C11" s="1"/>
      <c r="D11" s="1">
        <v>16.87</v>
      </c>
      <c r="E11" s="1">
        <v>33.1</v>
      </c>
      <c r="F11" s="1">
        <v>15.02</v>
      </c>
      <c r="G11" s="1"/>
      <c r="H11" s="1"/>
    </row>
    <row r="12" spans="1:8" x14ac:dyDescent="0.25">
      <c r="A12" s="1"/>
      <c r="B12" s="3" t="s">
        <v>39</v>
      </c>
      <c r="C12" s="1"/>
      <c r="D12" s="1">
        <v>18.61</v>
      </c>
      <c r="E12" s="1">
        <v>30.32</v>
      </c>
      <c r="F12" s="1">
        <v>16.059999999999999</v>
      </c>
      <c r="G12" s="1"/>
      <c r="H12" s="1"/>
    </row>
    <row r="13" spans="1:8" x14ac:dyDescent="0.25">
      <c r="A13" s="1"/>
      <c r="B13" s="3" t="s">
        <v>40</v>
      </c>
      <c r="C13" s="1"/>
      <c r="D13" s="1">
        <v>16.84</v>
      </c>
      <c r="E13" s="1">
        <v>31.39</v>
      </c>
      <c r="F13" s="1">
        <v>16.760000000000002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9"/>
      <c r="C18" s="152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184.27</v>
      </c>
      <c r="E19" s="1">
        <f>SUM(E4:E17)</f>
        <v>315.25</v>
      </c>
      <c r="F19" s="1">
        <f>SUM(F4:F17)</f>
        <v>150.34999999999997</v>
      </c>
      <c r="G19" s="1"/>
      <c r="H19" s="1"/>
    </row>
    <row r="20" spans="1:8" x14ac:dyDescent="0.25">
      <c r="A20" s="1"/>
      <c r="B20" s="169"/>
      <c r="C20" s="152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9">
        <f>D19/D24</f>
        <v>18.427</v>
      </c>
      <c r="E21" s="159">
        <f t="shared" ref="E21:F21" si="0">E19/E24</f>
        <v>31.524999999999999</v>
      </c>
      <c r="F21" s="159">
        <f t="shared" si="0"/>
        <v>15.034999999999997</v>
      </c>
      <c r="G21" s="159"/>
      <c r="H21" s="1"/>
    </row>
    <row r="22" spans="1:8" x14ac:dyDescent="0.25">
      <c r="A22" s="1"/>
      <c r="B22" s="1"/>
      <c r="C22" s="1"/>
      <c r="D22" s="160"/>
      <c r="E22" s="160"/>
      <c r="F22" s="160"/>
      <c r="G22" s="160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9"/>
      <c r="C25" s="152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workbookViewId="0">
      <selection activeCell="B15" sqref="B15"/>
    </sheetView>
  </sheetViews>
  <sheetFormatPr defaultRowHeight="15" x14ac:dyDescent="0.25"/>
  <cols>
    <col min="1" max="1" width="4.28515625" customWidth="1"/>
    <col min="2" max="2" width="32.425781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19.5" customHeight="1" thickBot="1" x14ac:dyDescent="0.3">
      <c r="A4" s="1"/>
      <c r="B4" s="51" t="s">
        <v>99</v>
      </c>
      <c r="C4" s="52" t="s">
        <v>61</v>
      </c>
      <c r="D4" s="19">
        <v>14</v>
      </c>
      <c r="E4" s="19">
        <v>7.4</v>
      </c>
      <c r="F4" s="19">
        <v>16.899999999999999</v>
      </c>
      <c r="G4" s="19">
        <v>186</v>
      </c>
    </row>
    <row r="5" spans="1:7" ht="14.25" customHeight="1" thickBot="1" x14ac:dyDescent="0.3">
      <c r="A5" s="1"/>
      <c r="B5" s="48" t="s">
        <v>100</v>
      </c>
      <c r="C5" s="41">
        <v>200</v>
      </c>
      <c r="D5" s="19">
        <v>0.46</v>
      </c>
      <c r="E5" s="29">
        <v>0.1</v>
      </c>
      <c r="F5" s="19">
        <v>22.9</v>
      </c>
      <c r="G5" s="29">
        <v>93.32</v>
      </c>
    </row>
    <row r="6" spans="1:7" ht="15.75" customHeight="1" x14ac:dyDescent="0.25">
      <c r="A6" s="1"/>
      <c r="B6" s="53" t="s">
        <v>101</v>
      </c>
      <c r="C6" s="54">
        <v>45</v>
      </c>
      <c r="D6" s="72">
        <v>2</v>
      </c>
      <c r="E6" s="72">
        <v>6.7</v>
      </c>
      <c r="F6" s="72">
        <v>12.8</v>
      </c>
      <c r="G6" s="72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50" t="s">
        <v>66</v>
      </c>
      <c r="C9" s="161"/>
      <c r="D9" s="161"/>
      <c r="E9" s="161"/>
      <c r="F9" s="162"/>
      <c r="G9" s="1">
        <f>G7*65/G31</f>
        <v>16.430080457443577</v>
      </c>
    </row>
    <row r="10" spans="1:7" x14ac:dyDescent="0.25">
      <c r="A10" s="1"/>
      <c r="B10" s="150" t="s">
        <v>65</v>
      </c>
      <c r="C10" s="161"/>
      <c r="D10" s="161"/>
      <c r="E10" s="161"/>
      <c r="F10" s="162"/>
      <c r="G10" s="1">
        <f>G7*75/G31</f>
        <v>18.957785143204127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16.5" thickBot="1" x14ac:dyDescent="0.3">
      <c r="A12" s="1"/>
      <c r="B12" s="93" t="s">
        <v>102</v>
      </c>
      <c r="C12" s="79">
        <v>50</v>
      </c>
      <c r="D12" s="80">
        <v>0.57999999999999996</v>
      </c>
      <c r="E12" s="80">
        <v>3</v>
      </c>
      <c r="F12" s="80">
        <v>2.44</v>
      </c>
      <c r="G12" s="94">
        <v>39.200000000000003</v>
      </c>
    </row>
    <row r="13" spans="1:7" ht="32.25" thickBot="1" x14ac:dyDescent="0.3">
      <c r="A13" s="1"/>
      <c r="B13" s="93" t="s">
        <v>103</v>
      </c>
      <c r="C13" s="95">
        <v>150</v>
      </c>
      <c r="D13" s="82">
        <v>4.0999999999999996</v>
      </c>
      <c r="E13" s="82">
        <v>10.1</v>
      </c>
      <c r="F13" s="82">
        <v>19.7</v>
      </c>
      <c r="G13" s="82">
        <v>188.5</v>
      </c>
    </row>
    <row r="14" spans="1:7" ht="29.25" customHeight="1" thickBot="1" x14ac:dyDescent="0.3">
      <c r="A14" s="1"/>
      <c r="B14" s="93" t="s">
        <v>104</v>
      </c>
      <c r="C14" s="79">
        <v>50</v>
      </c>
      <c r="D14" s="96">
        <v>6.85</v>
      </c>
      <c r="E14" s="96">
        <v>6.25</v>
      </c>
      <c r="F14" s="96">
        <v>0.4</v>
      </c>
      <c r="G14" s="96">
        <v>85.85</v>
      </c>
    </row>
    <row r="15" spans="1:7" ht="32.25" thickBot="1" x14ac:dyDescent="0.3">
      <c r="A15" s="1"/>
      <c r="B15" s="83" t="s">
        <v>148</v>
      </c>
      <c r="C15" s="90">
        <v>200</v>
      </c>
      <c r="D15" s="80">
        <v>0.6</v>
      </c>
      <c r="E15" s="80"/>
      <c r="F15" s="80">
        <v>16.399999999999999</v>
      </c>
      <c r="G15" s="80">
        <v>75</v>
      </c>
    </row>
    <row r="16" spans="1:7" ht="16.5" thickBot="1" x14ac:dyDescent="0.3">
      <c r="A16" s="1"/>
      <c r="B16" s="86" t="s">
        <v>63</v>
      </c>
      <c r="C16" s="90">
        <v>30</v>
      </c>
      <c r="D16" s="80">
        <v>1.98</v>
      </c>
      <c r="E16" s="80">
        <v>0.36</v>
      </c>
      <c r="F16" s="80">
        <v>10.26</v>
      </c>
      <c r="G16" s="80">
        <v>54.3</v>
      </c>
    </row>
    <row r="17" spans="1:7" ht="16.5" thickBot="1" x14ac:dyDescent="0.3">
      <c r="A17" s="1"/>
      <c r="B17" s="86" t="s">
        <v>144</v>
      </c>
      <c r="C17" s="97">
        <v>50</v>
      </c>
      <c r="D17" s="85">
        <v>3.1</v>
      </c>
      <c r="E17" s="85">
        <v>0.62</v>
      </c>
      <c r="F17" s="85">
        <v>24.5</v>
      </c>
      <c r="G17" s="85">
        <v>140</v>
      </c>
    </row>
    <row r="18" spans="1:7" ht="16.5" thickBot="1" x14ac:dyDescent="0.3">
      <c r="A18" s="1"/>
      <c r="B18" s="86" t="s">
        <v>141</v>
      </c>
      <c r="C18" s="90">
        <v>60</v>
      </c>
      <c r="D18" s="80">
        <v>6.96</v>
      </c>
      <c r="E18" s="80">
        <v>17.82</v>
      </c>
      <c r="F18" s="80">
        <v>32.4</v>
      </c>
      <c r="G18" s="80">
        <v>230.3</v>
      </c>
    </row>
    <row r="19" spans="1:7" x14ac:dyDescent="0.25">
      <c r="A19" s="1"/>
      <c r="B19" s="3" t="s">
        <v>10</v>
      </c>
      <c r="C19" s="1"/>
      <c r="D19" s="1">
        <f>SUM(D12:D18)</f>
        <v>24.17</v>
      </c>
      <c r="E19" s="1">
        <f>SUM(E12:E18)</f>
        <v>38.150000000000006</v>
      </c>
      <c r="F19" s="1">
        <f>SUM(F12:F18)</f>
        <v>106.1</v>
      </c>
      <c r="G19" s="1">
        <f>SUM(G12:G18)</f>
        <v>813.14999999999986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1.5784029788994622</v>
      </c>
      <c r="F20" s="1">
        <f>F19/D19</f>
        <v>4.3897393462970618</v>
      </c>
      <c r="G20" s="1"/>
    </row>
    <row r="21" spans="1:7" x14ac:dyDescent="0.25">
      <c r="A21" s="1"/>
      <c r="B21" s="150" t="s">
        <v>64</v>
      </c>
      <c r="C21" s="161"/>
      <c r="D21" s="161"/>
      <c r="E21" s="161"/>
      <c r="F21" s="162"/>
      <c r="G21" s="1">
        <f>G19*65/G31</f>
        <v>33.43206026717943</v>
      </c>
    </row>
    <row r="22" spans="1:7" x14ac:dyDescent="0.25">
      <c r="A22" s="1"/>
      <c r="B22" s="150" t="s">
        <v>65</v>
      </c>
      <c r="C22" s="161"/>
      <c r="D22" s="161"/>
      <c r="E22" s="161"/>
      <c r="F22" s="162"/>
      <c r="G22" s="1">
        <f>G19*75/G31</f>
        <v>38.575454154437807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98" t="s">
        <v>105</v>
      </c>
      <c r="C24" s="79">
        <v>105</v>
      </c>
      <c r="D24" s="99">
        <v>10.62</v>
      </c>
      <c r="E24" s="99">
        <v>12.93</v>
      </c>
      <c r="F24" s="99">
        <v>20.12</v>
      </c>
      <c r="G24" s="99">
        <v>220.19</v>
      </c>
    </row>
    <row r="25" spans="1:7" ht="16.5" thickBot="1" x14ac:dyDescent="0.3">
      <c r="A25" s="1"/>
      <c r="B25" s="100" t="s">
        <v>93</v>
      </c>
      <c r="C25" s="101">
        <v>200</v>
      </c>
      <c r="D25" s="82">
        <v>0.2</v>
      </c>
      <c r="E25" s="82"/>
      <c r="F25" s="82">
        <v>14</v>
      </c>
      <c r="G25" s="82">
        <v>58</v>
      </c>
    </row>
    <row r="26" spans="1:7" ht="15.75" x14ac:dyDescent="0.25">
      <c r="A26" s="1"/>
      <c r="B26" s="100" t="s">
        <v>98</v>
      </c>
      <c r="C26" s="101">
        <v>150</v>
      </c>
      <c r="D26" s="102">
        <v>0.8</v>
      </c>
      <c r="E26" s="102">
        <v>0.8</v>
      </c>
      <c r="F26" s="102">
        <v>19.600000000000001</v>
      </c>
      <c r="G26" s="102">
        <v>90</v>
      </c>
    </row>
    <row r="27" spans="1:7" x14ac:dyDescent="0.25">
      <c r="A27" s="1"/>
      <c r="B27" s="3" t="s">
        <v>10</v>
      </c>
      <c r="C27" s="1"/>
      <c r="D27" s="1">
        <f>SUM(D24:D26)</f>
        <v>11.62</v>
      </c>
      <c r="E27" s="1">
        <f>SUM(E24:E26)</f>
        <v>13.73</v>
      </c>
      <c r="F27" s="1">
        <f>SUM(F24:F26)</f>
        <v>53.720000000000006</v>
      </c>
      <c r="G27" s="1">
        <f>SUM(G24:G26)</f>
        <v>368.19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1.1815834767641997</v>
      </c>
      <c r="F28" s="1">
        <f>F27/D27</f>
        <v>4.6230636833046477</v>
      </c>
      <c r="G28" s="1"/>
    </row>
    <row r="29" spans="1:7" x14ac:dyDescent="0.25">
      <c r="A29" s="1"/>
      <c r="B29" s="150" t="s">
        <v>64</v>
      </c>
      <c r="C29" s="161"/>
      <c r="D29" s="161"/>
      <c r="E29" s="161"/>
      <c r="F29" s="162"/>
      <c r="G29" s="1">
        <f>G27*65/G31</f>
        <v>15.137859275376984</v>
      </c>
    </row>
    <row r="30" spans="1:7" x14ac:dyDescent="0.25">
      <c r="A30" s="1"/>
      <c r="B30" s="150" t="s">
        <v>65</v>
      </c>
      <c r="C30" s="161"/>
      <c r="D30" s="161"/>
      <c r="E30" s="161"/>
      <c r="F30" s="162"/>
      <c r="G30" s="1">
        <f>G27*75/G31</f>
        <v>17.466760702358062</v>
      </c>
    </row>
    <row r="31" spans="1:7" x14ac:dyDescent="0.25">
      <c r="A31" s="1"/>
      <c r="B31" s="3" t="s">
        <v>14</v>
      </c>
      <c r="C31" s="1"/>
      <c r="D31" s="1">
        <f>D7+D19+D27</f>
        <v>52.25</v>
      </c>
      <c r="E31" s="1">
        <f>E7+E19+E27</f>
        <v>66.080000000000013</v>
      </c>
      <c r="F31" s="1">
        <f>F7+F19+F27</f>
        <v>212.42</v>
      </c>
      <c r="G31" s="1">
        <f>G7+G19+G27</f>
        <v>1580.96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1.2646889952153113</v>
      </c>
      <c r="F33" s="1">
        <f>F31/D31</f>
        <v>4.0654545454545454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3" t="s">
        <v>16</v>
      </c>
      <c r="C35" s="154"/>
      <c r="D35" s="154"/>
      <c r="E35" s="154"/>
      <c r="F35" s="155"/>
      <c r="G35" s="159">
        <f>G31*100/2100</f>
        <v>75.283809523809524</v>
      </c>
    </row>
    <row r="36" spans="1:7" x14ac:dyDescent="0.25">
      <c r="A36" s="1"/>
      <c r="B36" s="156"/>
      <c r="C36" s="157"/>
      <c r="D36" s="157"/>
      <c r="E36" s="157"/>
      <c r="F36" s="158"/>
      <c r="G36" s="160"/>
    </row>
    <row r="37" spans="1:7" x14ac:dyDescent="0.25">
      <c r="A37" s="1"/>
      <c r="B37" s="153" t="s">
        <v>15</v>
      </c>
      <c r="C37" s="154"/>
      <c r="D37" s="154"/>
      <c r="E37" s="154"/>
      <c r="F37" s="155"/>
      <c r="G37" s="159">
        <f>G31*100/2300</f>
        <v>68.737391304347824</v>
      </c>
    </row>
    <row r="38" spans="1:7" x14ac:dyDescent="0.25">
      <c r="A38" s="1"/>
      <c r="B38" s="156"/>
      <c r="C38" s="157"/>
      <c r="D38" s="157"/>
      <c r="E38" s="157"/>
      <c r="F38" s="158"/>
      <c r="G38" s="160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x14ac:dyDescent="0.25">
      <c r="A44" s="1"/>
      <c r="B44" s="3" t="s">
        <v>53</v>
      </c>
      <c r="C44" s="1"/>
      <c r="D44" s="1">
        <f>D31*D42</f>
        <v>209</v>
      </c>
      <c r="E44" s="1">
        <f t="shared" ref="E44:F44" si="0">E31*E42</f>
        <v>594.72000000000014</v>
      </c>
      <c r="F44" s="1">
        <f t="shared" si="0"/>
        <v>849.68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x14ac:dyDescent="0.25">
      <c r="A46" s="1"/>
      <c r="B46" s="3" t="s">
        <v>54</v>
      </c>
      <c r="C46" s="1"/>
      <c r="D46" s="1">
        <f>D44+E44+F44</f>
        <v>1653.4</v>
      </c>
      <c r="E46" s="1"/>
      <c r="F46" s="1"/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A48" s="1"/>
      <c r="B48" s="4" t="s">
        <v>55</v>
      </c>
      <c r="C48" s="1"/>
      <c r="D48" s="1">
        <f>D44*100/D46</f>
        <v>12.64061932986573</v>
      </c>
      <c r="E48" s="1">
        <f>E44*100/D46</f>
        <v>35.969517358171046</v>
      </c>
      <c r="F48" s="1">
        <f>F44*100/D46</f>
        <v>51.389863311963225</v>
      </c>
      <c r="G48" s="1"/>
    </row>
    <row r="49" spans="1:7" x14ac:dyDescent="0.25">
      <c r="A49" s="1"/>
      <c r="B49" s="3"/>
      <c r="C49" s="1"/>
      <c r="D49" s="1"/>
      <c r="E49" s="1"/>
      <c r="F49" s="1"/>
      <c r="G49" s="1"/>
    </row>
    <row r="50" spans="1:7" ht="15" customHeight="1" x14ac:dyDescent="0.25">
      <c r="A50" s="1"/>
      <c r="B50" s="4" t="s">
        <v>56</v>
      </c>
      <c r="C50" s="1"/>
      <c r="D50" s="3" t="s">
        <v>57</v>
      </c>
      <c r="E50" s="3" t="s">
        <v>58</v>
      </c>
      <c r="F50" s="3" t="s">
        <v>59</v>
      </c>
      <c r="G50" s="1"/>
    </row>
    <row r="52" spans="1:7" ht="15" customHeight="1" x14ac:dyDescent="0.25"/>
  </sheetData>
  <mergeCells count="10">
    <mergeCell ref="B30:F30"/>
    <mergeCell ref="B35:F36"/>
    <mergeCell ref="G35:G36"/>
    <mergeCell ref="B37:F38"/>
    <mergeCell ref="G37:G38"/>
    <mergeCell ref="B9:F9"/>
    <mergeCell ref="B10:F10"/>
    <mergeCell ref="B21:F21"/>
    <mergeCell ref="B22:F22"/>
    <mergeCell ref="B29:F29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workbookViewId="0">
      <selection activeCell="B18" sqref="B18"/>
    </sheetView>
  </sheetViews>
  <sheetFormatPr defaultRowHeight="15" x14ac:dyDescent="0.25"/>
  <cols>
    <col min="1" max="1" width="4.7109375" customWidth="1"/>
    <col min="2" max="2" width="34.710937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45" t="s">
        <v>106</v>
      </c>
      <c r="C4" s="55">
        <v>50</v>
      </c>
      <c r="D4" s="73">
        <v>9.75</v>
      </c>
      <c r="E4" s="73">
        <v>3.95</v>
      </c>
      <c r="F4" s="73">
        <v>1.73</v>
      </c>
      <c r="G4" s="73">
        <v>82.3</v>
      </c>
    </row>
    <row r="5" spans="1:7" ht="21.75" customHeight="1" thickBot="1" x14ac:dyDescent="0.3">
      <c r="A5" s="1"/>
      <c r="B5" s="45" t="s">
        <v>107</v>
      </c>
      <c r="C5" s="44">
        <v>150</v>
      </c>
      <c r="D5" s="18">
        <v>3.45</v>
      </c>
      <c r="E5" s="18">
        <v>4.2</v>
      </c>
      <c r="F5" s="27">
        <v>36.299999999999997</v>
      </c>
      <c r="G5" s="27">
        <v>196.5</v>
      </c>
    </row>
    <row r="6" spans="1:7" ht="16.5" thickBot="1" x14ac:dyDescent="0.3">
      <c r="A6" s="1"/>
      <c r="B6" s="48" t="s">
        <v>80</v>
      </c>
      <c r="C6" s="44">
        <v>200</v>
      </c>
      <c r="D6" s="19">
        <v>3.6</v>
      </c>
      <c r="E6" s="19">
        <v>2.8</v>
      </c>
      <c r="F6" s="29">
        <v>17.600000000000001</v>
      </c>
      <c r="G6" s="29">
        <v>110</v>
      </c>
    </row>
    <row r="7" spans="1:7" ht="21.75" customHeight="1" thickBot="1" x14ac:dyDescent="0.3">
      <c r="A7" s="1"/>
      <c r="B7" s="56" t="s">
        <v>63</v>
      </c>
      <c r="C7" s="44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7" ht="16.5" thickBot="1" x14ac:dyDescent="0.3">
      <c r="A8" s="1"/>
      <c r="B8" s="48" t="s">
        <v>74</v>
      </c>
      <c r="C8" s="57">
        <v>40</v>
      </c>
      <c r="D8" s="10">
        <v>5.72</v>
      </c>
      <c r="E8" s="10">
        <v>7.92</v>
      </c>
      <c r="F8" s="10">
        <v>9.7200000000000006</v>
      </c>
      <c r="G8" s="10">
        <v>132.80000000000001</v>
      </c>
    </row>
    <row r="9" spans="1:7" ht="16.5" thickBot="1" x14ac:dyDescent="0.3">
      <c r="A9" s="1"/>
      <c r="B9" s="49"/>
      <c r="C9" s="58"/>
      <c r="D9" s="10"/>
      <c r="E9" s="10"/>
      <c r="F9" s="10"/>
      <c r="G9" s="10"/>
    </row>
    <row r="10" spans="1:7" ht="15.75" x14ac:dyDescent="0.25">
      <c r="A10" s="1"/>
      <c r="B10" s="49" t="s">
        <v>10</v>
      </c>
      <c r="C10" s="58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35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50" t="s">
        <v>64</v>
      </c>
      <c r="C12" s="161"/>
      <c r="D12" s="161"/>
      <c r="E12" s="161"/>
      <c r="F12" s="162"/>
      <c r="G12" s="1">
        <f>G10*65/G34</f>
        <v>20.369755672851937</v>
      </c>
    </row>
    <row r="13" spans="1:7" x14ac:dyDescent="0.25">
      <c r="A13" s="1"/>
      <c r="B13" s="150" t="s">
        <v>65</v>
      </c>
      <c r="C13" s="161"/>
      <c r="D13" s="161"/>
      <c r="E13" s="161"/>
      <c r="F13" s="162"/>
      <c r="G13" s="1">
        <f>G10*75/G34</f>
        <v>23.503564237906083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27" customHeight="1" thickBot="1" x14ac:dyDescent="0.3">
      <c r="A15" s="1"/>
      <c r="B15" s="93" t="s">
        <v>108</v>
      </c>
      <c r="C15" s="103">
        <v>50</v>
      </c>
      <c r="D15" s="80">
        <v>0.45</v>
      </c>
      <c r="E15" s="80">
        <v>5.6</v>
      </c>
      <c r="F15" s="80">
        <v>1.4</v>
      </c>
      <c r="G15" s="80">
        <v>60</v>
      </c>
    </row>
    <row r="16" spans="1:7" ht="16.5" thickBot="1" x14ac:dyDescent="0.3">
      <c r="A16" s="1"/>
      <c r="B16" s="93" t="s">
        <v>92</v>
      </c>
      <c r="C16" s="90">
        <v>75</v>
      </c>
      <c r="D16" s="80">
        <v>13.05</v>
      </c>
      <c r="E16" s="80">
        <v>11.85</v>
      </c>
      <c r="F16" s="80">
        <v>5.4</v>
      </c>
      <c r="G16" s="80">
        <v>182.1</v>
      </c>
    </row>
    <row r="17" spans="1:7" ht="16.5" thickBot="1" x14ac:dyDescent="0.3">
      <c r="A17" s="1"/>
      <c r="B17" s="93" t="s">
        <v>81</v>
      </c>
      <c r="C17" s="90">
        <v>150</v>
      </c>
      <c r="D17" s="104">
        <v>4.5</v>
      </c>
      <c r="E17" s="104">
        <v>4.5</v>
      </c>
      <c r="F17" s="104">
        <v>21.75</v>
      </c>
      <c r="G17" s="105">
        <v>145.5</v>
      </c>
    </row>
    <row r="18" spans="1:7" ht="16.5" thickBot="1" x14ac:dyDescent="0.3">
      <c r="A18" s="30"/>
      <c r="B18" s="106" t="s">
        <v>149</v>
      </c>
      <c r="C18" s="79">
        <v>200</v>
      </c>
      <c r="D18" s="85">
        <v>0.2</v>
      </c>
      <c r="E18" s="85">
        <v>0.06</v>
      </c>
      <c r="F18" s="85">
        <v>15</v>
      </c>
      <c r="G18" s="85">
        <v>56</v>
      </c>
    </row>
    <row r="19" spans="1:7" ht="16.5" thickBot="1" x14ac:dyDescent="0.3">
      <c r="A19" s="1"/>
      <c r="B19" s="93" t="s">
        <v>63</v>
      </c>
      <c r="C19" s="107">
        <v>30</v>
      </c>
      <c r="D19" s="85">
        <v>1.98</v>
      </c>
      <c r="E19" s="85">
        <v>0.36</v>
      </c>
      <c r="F19" s="85">
        <v>10.26</v>
      </c>
      <c r="G19" s="85">
        <v>54.3</v>
      </c>
    </row>
    <row r="20" spans="1:7" ht="15.75" thickBot="1" x14ac:dyDescent="0.3">
      <c r="A20" s="1"/>
      <c r="B20" s="108" t="s">
        <v>83</v>
      </c>
      <c r="C20" s="82">
        <v>45</v>
      </c>
      <c r="D20" s="82">
        <v>5.8</v>
      </c>
      <c r="E20" s="82">
        <v>7.51</v>
      </c>
      <c r="F20" s="82">
        <v>7.2</v>
      </c>
      <c r="G20" s="82">
        <v>163.1</v>
      </c>
    </row>
    <row r="21" spans="1:7" ht="16.5" thickBot="1" x14ac:dyDescent="0.3">
      <c r="A21" s="1"/>
      <c r="B21" s="83" t="s">
        <v>143</v>
      </c>
      <c r="C21" s="109">
        <v>200</v>
      </c>
      <c r="D21" s="80">
        <v>1.8</v>
      </c>
      <c r="E21" s="80">
        <v>0.4</v>
      </c>
      <c r="F21" s="80">
        <v>16.2</v>
      </c>
      <c r="G21" s="80">
        <v>178</v>
      </c>
    </row>
    <row r="22" spans="1:7" x14ac:dyDescent="0.25">
      <c r="A22" s="1"/>
      <c r="B22" s="3" t="s">
        <v>10</v>
      </c>
      <c r="C22" s="1"/>
      <c r="D22" s="1">
        <f>SUM(D15:D21)</f>
        <v>27.78</v>
      </c>
      <c r="E22" s="1">
        <f>SUM(E15:E21)</f>
        <v>30.279999999999994</v>
      </c>
      <c r="F22" s="1">
        <f>SUM(F15:F21)</f>
        <v>77.209999999999994</v>
      </c>
      <c r="G22" s="1">
        <f>SUM(G15:G21)</f>
        <v>839</v>
      </c>
    </row>
    <row r="23" spans="1:7" x14ac:dyDescent="0.25">
      <c r="A23" s="1"/>
      <c r="B23" s="3" t="s">
        <v>11</v>
      </c>
      <c r="C23" s="1"/>
      <c r="D23" s="1">
        <v>1</v>
      </c>
      <c r="E23" s="1">
        <f>E22/D22</f>
        <v>1.0899928005759536</v>
      </c>
      <c r="F23" s="1">
        <f>F22/D22</f>
        <v>2.7793376529877607</v>
      </c>
      <c r="G23" s="1"/>
    </row>
    <row r="24" spans="1:7" x14ac:dyDescent="0.25">
      <c r="A24" s="1"/>
      <c r="B24" s="150" t="s">
        <v>64</v>
      </c>
      <c r="C24" s="161"/>
      <c r="D24" s="161"/>
      <c r="E24" s="161"/>
      <c r="F24" s="162"/>
      <c r="G24" s="1">
        <f>G22*65/G34</f>
        <v>29.675681558469826</v>
      </c>
    </row>
    <row r="25" spans="1:7" x14ac:dyDescent="0.25">
      <c r="A25" s="1"/>
      <c r="B25" s="150" t="s">
        <v>65</v>
      </c>
      <c r="C25" s="161"/>
      <c r="D25" s="161"/>
      <c r="E25" s="161"/>
      <c r="F25" s="162"/>
      <c r="G25" s="1">
        <f>G22*75/G34</f>
        <v>34.241171029003645</v>
      </c>
    </row>
    <row r="26" spans="1:7" x14ac:dyDescent="0.25">
      <c r="A26" s="1"/>
      <c r="B26" s="23" t="s">
        <v>13</v>
      </c>
      <c r="C26" s="24"/>
      <c r="D26" s="24"/>
      <c r="E26" s="24"/>
      <c r="F26" s="24"/>
      <c r="G26" s="24"/>
    </row>
    <row r="27" spans="1:7" ht="31.5" x14ac:dyDescent="0.25">
      <c r="A27" s="30"/>
      <c r="B27" s="93" t="s">
        <v>85</v>
      </c>
      <c r="C27" s="79">
        <v>100</v>
      </c>
      <c r="D27" s="102">
        <v>4.7</v>
      </c>
      <c r="E27" s="102">
        <v>4.7</v>
      </c>
      <c r="F27" s="102">
        <v>37</v>
      </c>
      <c r="G27" s="102">
        <v>208</v>
      </c>
    </row>
    <row r="28" spans="1:7" ht="16.5" thickBot="1" x14ac:dyDescent="0.3">
      <c r="A28" s="1"/>
      <c r="B28" s="86" t="s">
        <v>87</v>
      </c>
      <c r="C28" s="110">
        <v>200</v>
      </c>
      <c r="D28" s="82">
        <v>4.2</v>
      </c>
      <c r="E28" s="111">
        <v>4</v>
      </c>
      <c r="F28" s="82">
        <v>18</v>
      </c>
      <c r="G28" s="82">
        <v>124.8</v>
      </c>
    </row>
    <row r="29" spans="1:7" ht="16.5" thickBot="1" x14ac:dyDescent="0.3">
      <c r="A29" s="1"/>
      <c r="B29" s="86" t="s">
        <v>98</v>
      </c>
      <c r="C29" s="110">
        <v>150</v>
      </c>
      <c r="D29" s="112">
        <v>0.8</v>
      </c>
      <c r="E29" s="112">
        <v>0.8</v>
      </c>
      <c r="F29" s="112">
        <v>19.600000000000001</v>
      </c>
      <c r="G29" s="112">
        <v>90</v>
      </c>
    </row>
    <row r="30" spans="1:7" x14ac:dyDescent="0.25">
      <c r="A30" s="1"/>
      <c r="B30" s="3" t="s">
        <v>10</v>
      </c>
      <c r="C30" s="26"/>
      <c r="D30" s="26">
        <f>SUM(D27:D29)</f>
        <v>9.7000000000000011</v>
      </c>
      <c r="E30" s="26">
        <f>SUM(E27:E29)</f>
        <v>9.5</v>
      </c>
      <c r="F30" s="26">
        <f>SUM(F27:F29)</f>
        <v>74.599999999999994</v>
      </c>
      <c r="G30" s="26">
        <f>SUM(G27:G29)</f>
        <v>422.8</v>
      </c>
    </row>
    <row r="31" spans="1:7" x14ac:dyDescent="0.25">
      <c r="A31" s="1"/>
      <c r="B31" s="3" t="s">
        <v>11</v>
      </c>
      <c r="C31" s="1"/>
      <c r="D31" s="1">
        <v>1</v>
      </c>
      <c r="E31" s="1">
        <f>E30/D30</f>
        <v>0.97938144329896892</v>
      </c>
      <c r="F31" s="1">
        <f>F30/D30</f>
        <v>7.6907216494845345</v>
      </c>
      <c r="G31" s="1"/>
    </row>
    <row r="32" spans="1:7" x14ac:dyDescent="0.25">
      <c r="A32" s="1"/>
      <c r="B32" s="150" t="s">
        <v>64</v>
      </c>
      <c r="C32" s="161"/>
      <c r="D32" s="161"/>
      <c r="E32" s="161"/>
      <c r="F32" s="162"/>
      <c r="G32" s="1">
        <f>G30*65/G34</f>
        <v>14.954562768678239</v>
      </c>
    </row>
    <row r="33" spans="1:7" x14ac:dyDescent="0.25">
      <c r="A33" s="1"/>
      <c r="B33" s="150" t="s">
        <v>65</v>
      </c>
      <c r="C33" s="161"/>
      <c r="D33" s="161"/>
      <c r="E33" s="161"/>
      <c r="F33" s="162"/>
      <c r="G33" s="1">
        <f>G30*75/G34</f>
        <v>17.255264733090275</v>
      </c>
    </row>
    <row r="34" spans="1:7" x14ac:dyDescent="0.25">
      <c r="A34" s="1"/>
      <c r="B34" s="3" t="s">
        <v>14</v>
      </c>
      <c r="C34" s="1"/>
      <c r="D34" s="1">
        <f>D10+D22+D30</f>
        <v>61.980000000000004</v>
      </c>
      <c r="E34" s="1">
        <f>E10+E22+E30</f>
        <v>59.009999999999991</v>
      </c>
      <c r="F34" s="1">
        <f>F10+F22+F30</f>
        <v>227.42</v>
      </c>
      <c r="G34" s="35">
        <f>G10+G22+G30</f>
        <v>1837.7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3" t="s">
        <v>11</v>
      </c>
      <c r="C36" s="1"/>
      <c r="D36" s="1">
        <v>1</v>
      </c>
      <c r="E36" s="1">
        <f>E34/D34</f>
        <v>0.95208131655372685</v>
      </c>
      <c r="F36" s="1">
        <f>F34/D34</f>
        <v>3.6692481445627618</v>
      </c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53" t="s">
        <v>16</v>
      </c>
      <c r="C38" s="154"/>
      <c r="D38" s="154"/>
      <c r="E38" s="154"/>
      <c r="F38" s="155"/>
      <c r="G38" s="159">
        <f>G34*100/2100</f>
        <v>87.509523809523813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153" t="s">
        <v>15</v>
      </c>
      <c r="C40" s="154"/>
      <c r="D40" s="154"/>
      <c r="E40" s="154"/>
      <c r="F40" s="155"/>
      <c r="G40" s="159">
        <f>G34*100/2300</f>
        <v>79.900000000000006</v>
      </c>
    </row>
    <row r="41" spans="1:7" x14ac:dyDescent="0.25">
      <c r="A41" s="1"/>
      <c r="B41" s="156"/>
      <c r="C41" s="157"/>
      <c r="D41" s="157"/>
      <c r="E41" s="157"/>
      <c r="F41" s="158"/>
      <c r="G41" s="160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3" t="s">
        <v>51</v>
      </c>
      <c r="C43" s="3"/>
      <c r="D43" s="3"/>
      <c r="E43" s="3"/>
      <c r="F43" s="3"/>
      <c r="G43" s="3"/>
    </row>
    <row r="44" spans="1:7" x14ac:dyDescent="0.25">
      <c r="A44" s="1"/>
      <c r="B44" s="3" t="s">
        <v>52</v>
      </c>
      <c r="C44" s="1"/>
      <c r="D44" s="1">
        <v>4</v>
      </c>
      <c r="E44" s="1">
        <v>9</v>
      </c>
      <c r="F44" s="1">
        <v>4</v>
      </c>
      <c r="G44" s="1"/>
    </row>
    <row r="45" spans="1:7" x14ac:dyDescent="0.25">
      <c r="A45" s="1"/>
      <c r="B45" s="3" t="s">
        <v>53</v>
      </c>
      <c r="C45" s="1"/>
      <c r="D45" s="1">
        <f>D34*D44</f>
        <v>247.92000000000002</v>
      </c>
      <c r="E45" s="1">
        <f>E34*E44</f>
        <v>531.08999999999992</v>
      </c>
      <c r="F45" s="1">
        <f>F34*F44</f>
        <v>909.68</v>
      </c>
      <c r="G45" s="1"/>
    </row>
    <row r="46" spans="1:7" x14ac:dyDescent="0.25">
      <c r="A46" s="1"/>
      <c r="B46" s="3" t="s">
        <v>54</v>
      </c>
      <c r="C46" s="1"/>
      <c r="D46" s="1">
        <f>D45+E45+F45</f>
        <v>1688.69</v>
      </c>
      <c r="E46" s="1"/>
      <c r="F46" s="1"/>
      <c r="G46" s="1"/>
    </row>
    <row r="47" spans="1:7" ht="30" x14ac:dyDescent="0.25">
      <c r="A47" s="1"/>
      <c r="B47" s="4" t="s">
        <v>55</v>
      </c>
      <c r="C47" s="1"/>
      <c r="D47" s="1">
        <f>D45*100/D46</f>
        <v>14.681202588989098</v>
      </c>
      <c r="E47" s="1">
        <f>E45*100/D46</f>
        <v>31.449822051412628</v>
      </c>
      <c r="F47" s="1">
        <f>F45*100/D46</f>
        <v>53.868975359598267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2:7" ht="30" x14ac:dyDescent="0.25">
      <c r="B49" s="4" t="s">
        <v>56</v>
      </c>
      <c r="C49" s="1"/>
      <c r="D49" s="3" t="s">
        <v>57</v>
      </c>
      <c r="E49" s="3" t="s">
        <v>58</v>
      </c>
      <c r="F49" s="3" t="s">
        <v>59</v>
      </c>
      <c r="G49" s="1"/>
    </row>
    <row r="52" spans="2:7" ht="15" customHeight="1" x14ac:dyDescent="0.25"/>
    <row r="54" spans="2:7" ht="15" customHeight="1" x14ac:dyDescent="0.25"/>
  </sheetData>
  <mergeCells count="10">
    <mergeCell ref="B24:F24"/>
    <mergeCell ref="B12:F12"/>
    <mergeCell ref="B13:F13"/>
    <mergeCell ref="B40:F41"/>
    <mergeCell ref="G40:G41"/>
    <mergeCell ref="B25:F25"/>
    <mergeCell ref="B32:F32"/>
    <mergeCell ref="B33:F33"/>
    <mergeCell ref="B38:F39"/>
    <mergeCell ref="G38:G39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B4" sqref="B4"/>
    </sheetView>
  </sheetViews>
  <sheetFormatPr defaultRowHeight="15" x14ac:dyDescent="0.25"/>
  <cols>
    <col min="1" max="1" width="5.42578125" customWidth="1"/>
    <col min="2" max="2" width="32.1406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19</v>
      </c>
      <c r="C2" s="151"/>
      <c r="D2" s="151"/>
      <c r="E2" s="151"/>
      <c r="F2" s="151"/>
      <c r="G2" s="151"/>
      <c r="H2" s="152"/>
    </row>
    <row r="3" spans="1:8" ht="15.75" thickBot="1" x14ac:dyDescent="0.3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32.25" thickBot="1" x14ac:dyDescent="0.3">
      <c r="A4" s="1"/>
      <c r="B4" s="40" t="s">
        <v>91</v>
      </c>
      <c r="C4" s="44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7.25" customHeight="1" thickBot="1" x14ac:dyDescent="0.3">
      <c r="A5" s="1"/>
      <c r="B5" s="59" t="s">
        <v>111</v>
      </c>
      <c r="C5" s="60">
        <v>200</v>
      </c>
      <c r="D5" s="19">
        <v>0.2</v>
      </c>
      <c r="E5" s="19">
        <v>0.06</v>
      </c>
      <c r="F5" s="19">
        <v>12.8</v>
      </c>
      <c r="G5" s="29">
        <v>51.2</v>
      </c>
    </row>
    <row r="6" spans="1:8" ht="16.5" thickBot="1" x14ac:dyDescent="0.3">
      <c r="A6" s="1"/>
      <c r="B6" s="49" t="s">
        <v>79</v>
      </c>
      <c r="C6" s="61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ht="16.5" thickBot="1" x14ac:dyDescent="0.3">
      <c r="A7" s="30"/>
      <c r="B7" s="49"/>
      <c r="C7" s="61"/>
      <c r="D7" s="32"/>
      <c r="E7" s="32"/>
      <c r="F7" s="32"/>
      <c r="G7" s="33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50" t="s">
        <v>64</v>
      </c>
      <c r="C10" s="161"/>
      <c r="D10" s="161"/>
      <c r="E10" s="161"/>
      <c r="F10" s="162"/>
      <c r="G10" s="1">
        <f>G8*65/G33</f>
        <v>17.443602663090104</v>
      </c>
    </row>
    <row r="11" spans="1:8" x14ac:dyDescent="0.25">
      <c r="A11" s="1"/>
      <c r="B11" s="150" t="s">
        <v>65</v>
      </c>
      <c r="C11" s="161"/>
      <c r="D11" s="161"/>
      <c r="E11" s="161"/>
      <c r="F11" s="162"/>
      <c r="G11" s="1">
        <f>G8*75/G33</f>
        <v>20.127233842027046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78" t="s">
        <v>112</v>
      </c>
      <c r="C13" s="113">
        <v>50</v>
      </c>
      <c r="D13" s="80">
        <v>2.85</v>
      </c>
      <c r="E13" s="114">
        <v>10.4</v>
      </c>
      <c r="F13" s="80">
        <v>4.1500000000000004</v>
      </c>
      <c r="G13" s="80">
        <v>100</v>
      </c>
    </row>
    <row r="14" spans="1:8" ht="30" customHeight="1" thickBot="1" x14ac:dyDescent="0.3">
      <c r="A14" s="1"/>
      <c r="B14" s="83" t="s">
        <v>113</v>
      </c>
      <c r="C14" s="81">
        <v>75</v>
      </c>
      <c r="D14" s="80">
        <v>16.420000000000002</v>
      </c>
      <c r="E14" s="80">
        <v>8.49</v>
      </c>
      <c r="F14" s="80">
        <v>11.79</v>
      </c>
      <c r="G14" s="94">
        <v>148.5</v>
      </c>
    </row>
    <row r="15" spans="1:8" ht="16.5" thickBot="1" x14ac:dyDescent="0.3">
      <c r="A15" s="1"/>
      <c r="B15" s="78" t="s">
        <v>67</v>
      </c>
      <c r="C15" s="81">
        <v>200</v>
      </c>
      <c r="D15" s="80">
        <v>3.15</v>
      </c>
      <c r="E15" s="80">
        <v>4.95</v>
      </c>
      <c r="F15" s="94">
        <v>20.100000000000001</v>
      </c>
      <c r="G15" s="94">
        <v>138</v>
      </c>
    </row>
    <row r="16" spans="1:8" ht="15" customHeight="1" thickBot="1" x14ac:dyDescent="0.3">
      <c r="A16" s="1"/>
      <c r="B16" s="83" t="s">
        <v>94</v>
      </c>
      <c r="C16" s="90">
        <v>200</v>
      </c>
      <c r="D16" s="115">
        <v>0.09</v>
      </c>
      <c r="E16" s="115">
        <v>0.06</v>
      </c>
      <c r="F16" s="115">
        <v>8.52</v>
      </c>
      <c r="G16" s="115">
        <v>35.020000000000003</v>
      </c>
    </row>
    <row r="17" spans="1:8" ht="16.5" thickBot="1" x14ac:dyDescent="0.3">
      <c r="A17" s="1"/>
      <c r="B17" s="86" t="s">
        <v>63</v>
      </c>
      <c r="C17" s="116">
        <v>40</v>
      </c>
      <c r="D17" s="80">
        <v>2.64</v>
      </c>
      <c r="E17" s="80">
        <v>0.48</v>
      </c>
      <c r="F17" s="80">
        <v>13.68</v>
      </c>
      <c r="G17" s="80">
        <v>72.400000000000006</v>
      </c>
    </row>
    <row r="18" spans="1:8" ht="16.5" thickBot="1" x14ac:dyDescent="0.3">
      <c r="A18" s="1"/>
      <c r="B18" s="86" t="s">
        <v>144</v>
      </c>
      <c r="C18" s="97">
        <v>50</v>
      </c>
      <c r="D18" s="117">
        <v>7.6</v>
      </c>
      <c r="E18" s="117">
        <v>0.51</v>
      </c>
      <c r="F18" s="117">
        <v>46.7</v>
      </c>
      <c r="G18" s="117">
        <v>231</v>
      </c>
    </row>
    <row r="19" spans="1:8" ht="16.5" thickBot="1" x14ac:dyDescent="0.3">
      <c r="A19" s="1"/>
      <c r="B19" s="86" t="s">
        <v>143</v>
      </c>
      <c r="C19" s="116">
        <v>150</v>
      </c>
      <c r="D19" s="80">
        <v>0.6</v>
      </c>
      <c r="E19" s="80">
        <v>0.6</v>
      </c>
      <c r="F19" s="80">
        <v>18.7</v>
      </c>
      <c r="G19" s="80">
        <v>87.5</v>
      </c>
    </row>
    <row r="20" spans="1:8" ht="15.75" x14ac:dyDescent="0.25">
      <c r="A20" s="30"/>
      <c r="B20" s="49"/>
      <c r="C20" s="41"/>
      <c r="D20" s="26"/>
      <c r="E20" s="26"/>
      <c r="F20" s="26"/>
      <c r="G20" s="26"/>
      <c r="H20" s="15"/>
    </row>
    <row r="21" spans="1:8" ht="15.75" x14ac:dyDescent="0.25">
      <c r="A21" s="30"/>
      <c r="B21" s="49" t="s">
        <v>10</v>
      </c>
      <c r="C21" s="41"/>
      <c r="D21" s="26">
        <f>SUM(D13:D20)</f>
        <v>33.35</v>
      </c>
      <c r="E21" s="26">
        <f>SUM(E13:E20)</f>
        <v>25.490000000000002</v>
      </c>
      <c r="F21" s="26">
        <f>SUM(F13:F20)</f>
        <v>123.64</v>
      </c>
      <c r="G21" s="26">
        <f>SUM(G13:G20)</f>
        <v>812.42</v>
      </c>
      <c r="H21" s="15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0.76431784107946033</v>
      </c>
      <c r="F22" s="1">
        <f>F21/D21</f>
        <v>3.7073463268365816</v>
      </c>
      <c r="G22" s="1"/>
    </row>
    <row r="23" spans="1:8" x14ac:dyDescent="0.25">
      <c r="A23" s="1"/>
      <c r="B23" s="150" t="s">
        <v>64</v>
      </c>
      <c r="C23" s="161"/>
      <c r="D23" s="161"/>
      <c r="E23" s="161"/>
      <c r="F23" s="162"/>
      <c r="G23" s="1">
        <f>G21*65/G33</f>
        <v>31.90349319123742</v>
      </c>
    </row>
    <row r="24" spans="1:8" x14ac:dyDescent="0.25">
      <c r="A24" s="1"/>
      <c r="B24" s="150" t="s">
        <v>68</v>
      </c>
      <c r="C24" s="161"/>
      <c r="D24" s="161"/>
      <c r="E24" s="161"/>
      <c r="F24" s="162"/>
      <c r="G24" s="1">
        <f>G21*75/G33</f>
        <v>36.811722912966253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86" t="s">
        <v>140</v>
      </c>
      <c r="C26" s="118">
        <v>60</v>
      </c>
      <c r="D26" s="102">
        <v>2.66</v>
      </c>
      <c r="E26" s="102">
        <v>3.32</v>
      </c>
      <c r="F26" s="102">
        <v>40.5</v>
      </c>
      <c r="G26" s="102">
        <v>207.6</v>
      </c>
    </row>
    <row r="27" spans="1:8" ht="15.75" x14ac:dyDescent="0.25">
      <c r="A27" s="1"/>
      <c r="B27" s="86" t="s">
        <v>76</v>
      </c>
      <c r="C27" s="79">
        <v>200</v>
      </c>
      <c r="D27" s="119">
        <v>6</v>
      </c>
      <c r="E27" s="119">
        <v>5</v>
      </c>
      <c r="F27" s="119">
        <v>8</v>
      </c>
      <c r="G27" s="119">
        <v>101</v>
      </c>
    </row>
    <row r="28" spans="1:8" ht="15.75" x14ac:dyDescent="0.25">
      <c r="A28" s="1"/>
      <c r="B28" s="86" t="s">
        <v>98</v>
      </c>
      <c r="C28" s="79">
        <v>200</v>
      </c>
      <c r="D28" s="89">
        <v>0.8</v>
      </c>
      <c r="E28" s="89">
        <v>0.8</v>
      </c>
      <c r="F28" s="89">
        <v>19.600000000000001</v>
      </c>
      <c r="G28" s="89">
        <v>90</v>
      </c>
    </row>
    <row r="29" spans="1:8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8" x14ac:dyDescent="0.25">
      <c r="A31" s="1"/>
      <c r="B31" s="150" t="s">
        <v>64</v>
      </c>
      <c r="C31" s="161"/>
      <c r="D31" s="161"/>
      <c r="E31" s="161"/>
      <c r="F31" s="162"/>
      <c r="G31" s="1">
        <f>G29*65/G33</f>
        <v>15.65290414567248</v>
      </c>
    </row>
    <row r="32" spans="1:8" x14ac:dyDescent="0.25">
      <c r="A32" s="1"/>
      <c r="B32" s="150" t="s">
        <v>65</v>
      </c>
      <c r="C32" s="161"/>
      <c r="D32" s="161"/>
      <c r="E32" s="161"/>
      <c r="F32" s="162"/>
      <c r="G32" s="1">
        <f>G29*75/G33</f>
        <v>18.061043245006708</v>
      </c>
    </row>
    <row r="33" spans="1:7" x14ac:dyDescent="0.25">
      <c r="A33" s="1"/>
      <c r="B33" s="3" t="s">
        <v>14</v>
      </c>
      <c r="C33" s="1"/>
      <c r="D33" s="1">
        <f>D8+D21+D29</f>
        <v>55.71</v>
      </c>
      <c r="E33" s="1">
        <f>E8+E21+E29</f>
        <v>40.290000000000006</v>
      </c>
      <c r="F33" s="1">
        <f>F8+F21+F29</f>
        <v>274.94</v>
      </c>
      <c r="G33" s="1">
        <f>G8+G21+G29</f>
        <v>1655.2199999999998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0.72320947765212718</v>
      </c>
      <c r="F35" s="1">
        <f>F33/D33</f>
        <v>4.93520014360079</v>
      </c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G33*100/2100</f>
        <v>78.819999999999993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G33*100/2300</f>
        <v>71.966086956521721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222.84</v>
      </c>
      <c r="E42" s="1">
        <f>E33*E41</f>
        <v>362.61000000000007</v>
      </c>
      <c r="F42" s="1">
        <f>F33*F41</f>
        <v>1099.76</v>
      </c>
      <c r="G42" s="1"/>
    </row>
    <row r="43" spans="1:7" x14ac:dyDescent="0.25">
      <c r="A43" s="1"/>
      <c r="B43" s="3" t="s">
        <v>54</v>
      </c>
      <c r="C43" s="1"/>
      <c r="D43" s="1">
        <f>D42+E42+F42</f>
        <v>1685.21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13.22327781107399</v>
      </c>
      <c r="E44" s="1">
        <f>E42*100/D43</f>
        <v>21.517199636840516</v>
      </c>
      <c r="F44" s="1">
        <f>F42*100/D43</f>
        <v>65.2595225520855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A46" s="1"/>
    </row>
    <row r="50" ht="15" customHeight="1" x14ac:dyDescent="0.25"/>
    <row r="52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B15" sqref="B15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20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61"/>
      <c r="D3" s="161"/>
      <c r="E3" s="161"/>
      <c r="F3" s="161"/>
      <c r="G3" s="161"/>
      <c r="H3" s="162"/>
    </row>
    <row r="4" spans="1:8" ht="16.5" thickBot="1" x14ac:dyDescent="0.3">
      <c r="A4" s="1"/>
      <c r="B4" s="51" t="s">
        <v>82</v>
      </c>
      <c r="C4" s="52" t="s">
        <v>84</v>
      </c>
      <c r="D4" s="18">
        <v>9.5</v>
      </c>
      <c r="E4" s="18">
        <v>15.3</v>
      </c>
      <c r="F4" s="18">
        <v>1.6</v>
      </c>
      <c r="G4" s="27">
        <v>182</v>
      </c>
    </row>
    <row r="5" spans="1:8" ht="23.25" customHeight="1" thickBot="1" x14ac:dyDescent="0.3">
      <c r="A5" s="1"/>
      <c r="B5" s="49" t="s">
        <v>73</v>
      </c>
      <c r="C5" s="62">
        <v>200</v>
      </c>
      <c r="D5" s="18">
        <v>1.4</v>
      </c>
      <c r="E5" s="18">
        <v>1</v>
      </c>
      <c r="F5" s="18">
        <v>15</v>
      </c>
      <c r="G5" s="27">
        <v>78</v>
      </c>
    </row>
    <row r="6" spans="1:8" ht="15.75" x14ac:dyDescent="0.25">
      <c r="A6" s="1"/>
      <c r="B6" s="48" t="s">
        <v>63</v>
      </c>
      <c r="C6" s="41">
        <v>30</v>
      </c>
      <c r="D6" s="28">
        <v>1.98</v>
      </c>
      <c r="E6" s="28">
        <v>0.36</v>
      </c>
      <c r="F6" s="28">
        <v>10.26</v>
      </c>
      <c r="G6" s="28">
        <v>54.3</v>
      </c>
    </row>
    <row r="7" spans="1:8" ht="15.75" x14ac:dyDescent="0.25">
      <c r="A7" s="1"/>
      <c r="B7" s="56" t="s">
        <v>114</v>
      </c>
      <c r="C7" s="47">
        <v>80</v>
      </c>
      <c r="D7" s="74">
        <v>6.3</v>
      </c>
      <c r="E7" s="75">
        <v>13.4</v>
      </c>
      <c r="F7" s="75">
        <v>20.100000000000001</v>
      </c>
      <c r="G7" s="75">
        <v>220.1</v>
      </c>
    </row>
    <row r="8" spans="1:8" x14ac:dyDescent="0.25">
      <c r="A8" s="1"/>
      <c r="B8" s="3" t="s">
        <v>10</v>
      </c>
      <c r="C8" s="1"/>
      <c r="D8" s="1">
        <f>SUM(D4:D7)</f>
        <v>19.18</v>
      </c>
      <c r="E8" s="1">
        <f>SUM(E4:E7)</f>
        <v>30.060000000000002</v>
      </c>
      <c r="F8" s="1">
        <f>SUM(F4:F7)</f>
        <v>46.96</v>
      </c>
      <c r="G8" s="1">
        <f>SUM(G4:G7)</f>
        <v>534.4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1.5672575599582901</v>
      </c>
      <c r="F9" s="1">
        <f>F8/D8</f>
        <v>2.448383733055266</v>
      </c>
      <c r="G9" s="1"/>
    </row>
    <row r="10" spans="1:8" x14ac:dyDescent="0.25">
      <c r="A10" s="1"/>
      <c r="B10" s="150" t="s">
        <v>64</v>
      </c>
      <c r="C10" s="161"/>
      <c r="D10" s="161"/>
      <c r="E10" s="161"/>
      <c r="F10" s="162"/>
      <c r="G10" s="1">
        <f>G8*65/G32</f>
        <v>19.501459690096567</v>
      </c>
    </row>
    <row r="11" spans="1:8" x14ac:dyDescent="0.25">
      <c r="A11" s="1"/>
      <c r="B11" s="150" t="s">
        <v>65</v>
      </c>
      <c r="C11" s="161"/>
      <c r="D11" s="161"/>
      <c r="E11" s="161"/>
      <c r="F11" s="162"/>
      <c r="G11" s="1">
        <f>G8*75/G32</f>
        <v>22.501684257803731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83" t="s">
        <v>115</v>
      </c>
      <c r="C13" s="79">
        <v>50</v>
      </c>
      <c r="D13" s="82">
        <v>0.35</v>
      </c>
      <c r="E13" s="82">
        <v>0.05</v>
      </c>
      <c r="F13" s="82">
        <v>0.95</v>
      </c>
      <c r="G13" s="82">
        <v>5.5</v>
      </c>
    </row>
    <row r="14" spans="1:8" ht="16.5" thickBot="1" x14ac:dyDescent="0.3">
      <c r="A14" s="1"/>
      <c r="B14" s="93" t="s">
        <v>116</v>
      </c>
      <c r="C14" s="79">
        <v>50</v>
      </c>
      <c r="D14" s="120">
        <v>5.7</v>
      </c>
      <c r="E14" s="120">
        <v>11.95</v>
      </c>
      <c r="F14" s="120">
        <v>8.56</v>
      </c>
      <c r="G14" s="120">
        <v>160</v>
      </c>
    </row>
    <row r="15" spans="1:8" ht="16.5" thickBot="1" x14ac:dyDescent="0.3">
      <c r="A15" s="1"/>
      <c r="B15" s="93" t="s">
        <v>77</v>
      </c>
      <c r="C15" s="79">
        <v>150</v>
      </c>
      <c r="D15" s="94">
        <v>3</v>
      </c>
      <c r="E15" s="80">
        <v>9.75</v>
      </c>
      <c r="F15" s="80">
        <v>23.7</v>
      </c>
      <c r="G15" s="80">
        <v>195.9</v>
      </c>
    </row>
    <row r="16" spans="1:8" ht="16.5" thickBot="1" x14ac:dyDescent="0.3">
      <c r="A16" s="1"/>
      <c r="B16" s="83" t="s">
        <v>80</v>
      </c>
      <c r="C16" s="79">
        <v>200</v>
      </c>
      <c r="D16" s="85">
        <v>3.6</v>
      </c>
      <c r="E16" s="85">
        <v>2.8</v>
      </c>
      <c r="F16" s="85">
        <v>23.4</v>
      </c>
      <c r="G16" s="121">
        <v>134</v>
      </c>
    </row>
    <row r="17" spans="1:7" ht="16.5" thickBot="1" x14ac:dyDescent="0.3">
      <c r="A17" s="1"/>
      <c r="B17" s="83" t="s">
        <v>63</v>
      </c>
      <c r="C17" s="122">
        <v>30</v>
      </c>
      <c r="D17" s="82">
        <v>1.98</v>
      </c>
      <c r="E17" s="82">
        <v>0.36</v>
      </c>
      <c r="F17" s="82">
        <v>10.26</v>
      </c>
      <c r="G17" s="82">
        <v>54.3</v>
      </c>
    </row>
    <row r="18" spans="1:7" ht="16.5" thickBot="1" x14ac:dyDescent="0.3">
      <c r="A18" s="1"/>
      <c r="B18" s="123" t="s">
        <v>114</v>
      </c>
      <c r="C18" s="81">
        <v>80</v>
      </c>
      <c r="D18" s="124">
        <v>6.3</v>
      </c>
      <c r="E18" s="96">
        <v>13.4</v>
      </c>
      <c r="F18" s="96">
        <v>20.100000000000001</v>
      </c>
      <c r="G18" s="96">
        <v>220.1</v>
      </c>
    </row>
    <row r="19" spans="1:7" ht="15.75" x14ac:dyDescent="0.25">
      <c r="A19" s="1"/>
      <c r="B19" s="86" t="s">
        <v>143</v>
      </c>
      <c r="C19" s="97">
        <v>150</v>
      </c>
      <c r="D19" s="125">
        <v>2.25</v>
      </c>
      <c r="E19" s="125">
        <v>0.15</v>
      </c>
      <c r="F19" s="125">
        <v>31.5</v>
      </c>
      <c r="G19" s="125">
        <v>120</v>
      </c>
    </row>
    <row r="20" spans="1:7" x14ac:dyDescent="0.25">
      <c r="A20" s="1"/>
      <c r="B20" s="3" t="s">
        <v>10</v>
      </c>
      <c r="C20" s="1"/>
      <c r="D20" s="1">
        <f>SUM(D13:D19)</f>
        <v>23.18</v>
      </c>
      <c r="E20" s="1">
        <f>SUM(E13:E19)</f>
        <v>38.46</v>
      </c>
      <c r="F20" s="1">
        <f>SUM(F13:F19)</f>
        <v>118.47</v>
      </c>
      <c r="G20" s="1">
        <f>SUM(G13:G19)</f>
        <v>889.8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1.6591889559965487</v>
      </c>
      <c r="F21" s="1">
        <f>F20/D20</f>
        <v>5.1108714408973253</v>
      </c>
      <c r="G21" s="1"/>
    </row>
    <row r="22" spans="1:7" x14ac:dyDescent="0.25">
      <c r="A22" s="1"/>
      <c r="B22" s="150" t="s">
        <v>66</v>
      </c>
      <c r="C22" s="161"/>
      <c r="D22" s="161"/>
      <c r="E22" s="161"/>
      <c r="F22" s="162"/>
      <c r="G22" s="1">
        <f>G20*65/G32</f>
        <v>32.470806198068722</v>
      </c>
    </row>
    <row r="23" spans="1:7" x14ac:dyDescent="0.25">
      <c r="A23" s="1"/>
      <c r="B23" s="150" t="s">
        <v>65</v>
      </c>
      <c r="C23" s="161"/>
      <c r="D23" s="161"/>
      <c r="E23" s="161"/>
      <c r="F23" s="162"/>
      <c r="G23" s="1">
        <f>G20*75/G32</f>
        <v>37.466314843925446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31.5" x14ac:dyDescent="0.25">
      <c r="A25" s="1"/>
      <c r="B25" s="93" t="s">
        <v>117</v>
      </c>
      <c r="C25" s="118" t="s">
        <v>110</v>
      </c>
      <c r="D25" s="145">
        <v>6.31</v>
      </c>
      <c r="E25" s="145">
        <v>4.95</v>
      </c>
      <c r="F25" s="145">
        <v>33.369999999999997</v>
      </c>
      <c r="G25" s="145">
        <v>199.5</v>
      </c>
    </row>
    <row r="26" spans="1:7" ht="16.5" thickBot="1" x14ac:dyDescent="0.3">
      <c r="A26" s="1"/>
      <c r="B26" s="132" t="s">
        <v>146</v>
      </c>
      <c r="C26" s="127">
        <v>200</v>
      </c>
      <c r="D26" s="146">
        <v>0.6</v>
      </c>
      <c r="E26" s="146">
        <v>0.2</v>
      </c>
      <c r="F26" s="146">
        <v>20</v>
      </c>
      <c r="G26" s="146">
        <v>90</v>
      </c>
    </row>
    <row r="27" spans="1:7" ht="16.5" thickBot="1" x14ac:dyDescent="0.3">
      <c r="A27" s="1"/>
      <c r="B27" s="132" t="s">
        <v>98</v>
      </c>
      <c r="C27" s="127">
        <v>150</v>
      </c>
      <c r="D27" s="128">
        <v>0.6</v>
      </c>
      <c r="E27" s="128">
        <v>0.6</v>
      </c>
      <c r="F27" s="128">
        <v>14.7</v>
      </c>
      <c r="G27" s="128">
        <v>67.5</v>
      </c>
    </row>
    <row r="28" spans="1:7" x14ac:dyDescent="0.25">
      <c r="A28" s="1"/>
      <c r="B28" s="3" t="s">
        <v>10</v>
      </c>
      <c r="C28" s="1"/>
      <c r="D28" s="1">
        <f>SUM(D25:D27)</f>
        <v>7.5099999999999989</v>
      </c>
      <c r="E28" s="1">
        <f>SUM(E25:E27)</f>
        <v>5.75</v>
      </c>
      <c r="F28" s="1">
        <f>SUM(F25:F27)</f>
        <v>68.069999999999993</v>
      </c>
      <c r="G28" s="1">
        <f>SUM(G25:G27)</f>
        <v>357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0.76564580559254336</v>
      </c>
      <c r="F29" s="1">
        <f>F28/D28</f>
        <v>9.0639147802929436</v>
      </c>
      <c r="G29" s="1"/>
    </row>
    <row r="30" spans="1:7" x14ac:dyDescent="0.25">
      <c r="A30" s="1"/>
      <c r="B30" s="150" t="s">
        <v>64</v>
      </c>
      <c r="C30" s="161"/>
      <c r="D30" s="161"/>
      <c r="E30" s="161"/>
      <c r="F30" s="162"/>
      <c r="G30" s="1">
        <f>G28*65/G32</f>
        <v>13.02773411183472</v>
      </c>
    </row>
    <row r="31" spans="1:7" x14ac:dyDescent="0.25">
      <c r="A31" s="1"/>
      <c r="B31" s="150" t="s">
        <v>65</v>
      </c>
      <c r="C31" s="161"/>
      <c r="D31" s="161"/>
      <c r="E31" s="161"/>
      <c r="F31" s="162"/>
      <c r="G31" s="1">
        <f>G28*75/G32</f>
        <v>15.03200089827083</v>
      </c>
    </row>
    <row r="32" spans="1:7" x14ac:dyDescent="0.25">
      <c r="A32" s="1"/>
      <c r="B32" s="3" t="s">
        <v>14</v>
      </c>
      <c r="C32" s="1"/>
      <c r="D32" s="1">
        <f>D8+D20+D28</f>
        <v>49.87</v>
      </c>
      <c r="E32" s="1">
        <f>E8+E20+E28</f>
        <v>74.27000000000001</v>
      </c>
      <c r="F32" s="1">
        <f>F8+F20+F28</f>
        <v>233.5</v>
      </c>
      <c r="G32" s="1">
        <f>G8+G20+G28</f>
        <v>1781.1999999999998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1.4892721074794468</v>
      </c>
      <c r="F34" s="1">
        <f>F32/D32</f>
        <v>4.6821736514938843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G32*100/2100</f>
        <v>84.819047619047609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G32*100/2300</f>
        <v>77.443478260869554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199.48</v>
      </c>
      <c r="E43" s="1">
        <f>E32*E42</f>
        <v>668.43000000000006</v>
      </c>
      <c r="F43" s="1">
        <f>F32*F42</f>
        <v>934</v>
      </c>
      <c r="G43" s="1"/>
    </row>
    <row r="44" spans="1:7" x14ac:dyDescent="0.25">
      <c r="B44" s="3" t="s">
        <v>54</v>
      </c>
      <c r="C44" s="1"/>
      <c r="D44" s="1">
        <f>D43+E43+F43</f>
        <v>1801.91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11.07047521796316</v>
      </c>
      <c r="E45" s="1">
        <f>E43*100/D44</f>
        <v>37.095637406973708</v>
      </c>
      <c r="F45" s="1">
        <f>F43*100/D44</f>
        <v>51.833887375063128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workbookViewId="0">
      <selection activeCell="B27" sqref="B27:G27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50" t="s">
        <v>21</v>
      </c>
      <c r="C2" s="151"/>
      <c r="D2" s="151"/>
      <c r="E2" s="151"/>
      <c r="F2" s="151"/>
      <c r="G2" s="151"/>
      <c r="H2" s="152"/>
    </row>
    <row r="3" spans="1:13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13" ht="21" customHeight="1" thickBot="1" x14ac:dyDescent="0.3">
      <c r="A4" s="1"/>
      <c r="B4" s="42" t="s">
        <v>118</v>
      </c>
      <c r="C4" s="62">
        <v>150</v>
      </c>
      <c r="D4" s="18">
        <v>3.45</v>
      </c>
      <c r="E4" s="18">
        <v>4.2</v>
      </c>
      <c r="F4" s="27">
        <v>36.299999999999997</v>
      </c>
      <c r="G4" s="27">
        <v>196.5</v>
      </c>
    </row>
    <row r="5" spans="1:13" ht="16.5" customHeight="1" x14ac:dyDescent="0.25">
      <c r="A5" s="1"/>
      <c r="B5" s="42" t="s">
        <v>119</v>
      </c>
      <c r="C5" s="63">
        <v>50</v>
      </c>
      <c r="D5" s="73">
        <v>6.74</v>
      </c>
      <c r="E5" s="73">
        <v>10.68</v>
      </c>
      <c r="F5" s="73">
        <v>2.8</v>
      </c>
      <c r="G5" s="73">
        <v>126.1</v>
      </c>
    </row>
    <row r="6" spans="1:13" ht="16.5" thickBot="1" x14ac:dyDescent="0.3">
      <c r="A6" s="1"/>
      <c r="B6" s="48" t="s">
        <v>70</v>
      </c>
      <c r="C6" s="64">
        <v>200</v>
      </c>
      <c r="D6" s="34">
        <v>0.2</v>
      </c>
      <c r="E6" s="34">
        <v>0.06</v>
      </c>
      <c r="F6" s="34">
        <v>15</v>
      </c>
      <c r="G6" s="34">
        <v>56</v>
      </c>
    </row>
    <row r="7" spans="1:13" ht="18" customHeight="1" thickBot="1" x14ac:dyDescent="0.3">
      <c r="A7" s="1"/>
      <c r="B7" s="40" t="s">
        <v>63</v>
      </c>
      <c r="C7" s="44">
        <v>30</v>
      </c>
      <c r="D7" s="21">
        <v>1.98</v>
      </c>
      <c r="E7" s="21">
        <v>0.36</v>
      </c>
      <c r="F7" s="21">
        <v>10.26</v>
      </c>
      <c r="G7" s="21">
        <v>54.3</v>
      </c>
    </row>
    <row r="8" spans="1:13" ht="16.5" thickBot="1" x14ac:dyDescent="0.3">
      <c r="A8" s="1"/>
      <c r="B8" s="48" t="s">
        <v>74</v>
      </c>
      <c r="C8" s="61">
        <v>40</v>
      </c>
      <c r="D8" s="20">
        <v>5.72</v>
      </c>
      <c r="E8" s="20">
        <v>7.92</v>
      </c>
      <c r="F8" s="20">
        <v>9.7200000000000006</v>
      </c>
      <c r="G8" s="20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50" t="s">
        <v>64</v>
      </c>
      <c r="C11" s="161"/>
      <c r="D11" s="161"/>
      <c r="E11" s="161"/>
      <c r="F11" s="162"/>
      <c r="G11" s="1">
        <f>G9*65/G33</f>
        <v>20.220746793780503</v>
      </c>
    </row>
    <row r="12" spans="1:13" x14ac:dyDescent="0.25">
      <c r="A12" s="1"/>
      <c r="B12" s="150" t="s">
        <v>65</v>
      </c>
      <c r="C12" s="161"/>
      <c r="D12" s="161"/>
      <c r="E12" s="161"/>
      <c r="F12" s="162"/>
      <c r="G12" s="1">
        <f>G9*75/G33</f>
        <v>23.331630915900579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16.5" thickBot="1" x14ac:dyDescent="0.3">
      <c r="A14" s="1"/>
      <c r="B14" s="86" t="s">
        <v>96</v>
      </c>
      <c r="C14" s="79">
        <v>50</v>
      </c>
      <c r="D14" s="80">
        <v>0.55000000000000004</v>
      </c>
      <c r="E14" s="80">
        <v>0.1</v>
      </c>
      <c r="F14" s="80">
        <v>1.9</v>
      </c>
      <c r="G14" s="80">
        <v>11.5</v>
      </c>
    </row>
    <row r="15" spans="1:13" ht="21" customHeight="1" thickBot="1" x14ac:dyDescent="0.3">
      <c r="A15" s="1"/>
      <c r="B15" s="86" t="s">
        <v>138</v>
      </c>
      <c r="C15" s="129" t="s">
        <v>137</v>
      </c>
      <c r="D15" s="82">
        <v>10.7</v>
      </c>
      <c r="E15" s="130">
        <v>32.6</v>
      </c>
      <c r="F15" s="82">
        <v>5.3</v>
      </c>
      <c r="G15" s="82">
        <v>320</v>
      </c>
      <c r="H15" s="76"/>
      <c r="I15" s="52"/>
      <c r="J15" s="38"/>
      <c r="K15" s="38"/>
      <c r="L15" s="38"/>
      <c r="M15" s="77"/>
    </row>
    <row r="16" spans="1:13" ht="21" customHeight="1" thickBot="1" x14ac:dyDescent="0.3">
      <c r="A16" s="1"/>
      <c r="B16" s="93" t="s">
        <v>69</v>
      </c>
      <c r="C16" s="81">
        <v>150</v>
      </c>
      <c r="D16" s="82">
        <v>5.0999999999999996</v>
      </c>
      <c r="E16" s="114">
        <v>4.3499999999999996</v>
      </c>
      <c r="F16" s="82">
        <v>30.3</v>
      </c>
      <c r="G16" s="82">
        <v>180</v>
      </c>
    </row>
    <row r="17" spans="1:7" ht="18" customHeight="1" thickBot="1" x14ac:dyDescent="0.3">
      <c r="A17" s="1"/>
      <c r="B17" s="83" t="s">
        <v>73</v>
      </c>
      <c r="C17" s="109">
        <v>200</v>
      </c>
      <c r="D17" s="80">
        <v>1.4</v>
      </c>
      <c r="E17" s="80">
        <v>1</v>
      </c>
      <c r="F17" s="80">
        <v>20.2</v>
      </c>
      <c r="G17" s="80">
        <v>96</v>
      </c>
    </row>
    <row r="18" spans="1:7" ht="16.5" thickBot="1" x14ac:dyDescent="0.3">
      <c r="A18" s="1"/>
      <c r="B18" s="86" t="s">
        <v>63</v>
      </c>
      <c r="C18" s="109">
        <v>30</v>
      </c>
      <c r="D18" s="85">
        <v>1.98</v>
      </c>
      <c r="E18" s="85">
        <v>0.36</v>
      </c>
      <c r="F18" s="85">
        <v>10.26</v>
      </c>
      <c r="G18" s="85">
        <v>54.3</v>
      </c>
    </row>
    <row r="19" spans="1:7" ht="16.5" thickBot="1" x14ac:dyDescent="0.3">
      <c r="A19" s="1"/>
      <c r="B19" s="86" t="s">
        <v>144</v>
      </c>
      <c r="C19" s="97">
        <v>50</v>
      </c>
      <c r="D19" s="85">
        <v>7.6</v>
      </c>
      <c r="E19" s="85">
        <v>0.51</v>
      </c>
      <c r="F19" s="85">
        <v>46.7</v>
      </c>
      <c r="G19" s="85">
        <v>131</v>
      </c>
    </row>
    <row r="20" spans="1:7" ht="16.5" thickBot="1" x14ac:dyDescent="0.3">
      <c r="A20" s="1"/>
      <c r="B20" s="49"/>
      <c r="C20" s="66"/>
      <c r="D20" s="10"/>
      <c r="E20" s="10"/>
      <c r="F20" s="10"/>
      <c r="G20" s="10"/>
    </row>
    <row r="21" spans="1:7" x14ac:dyDescent="0.25">
      <c r="A21" s="1"/>
      <c r="B21" s="3" t="s">
        <v>10</v>
      </c>
      <c r="C21" s="1"/>
      <c r="D21" s="1">
        <f>SUM(D14:D20)</f>
        <v>27.33</v>
      </c>
      <c r="E21" s="1">
        <f>SUM(E14:E20)</f>
        <v>38.92</v>
      </c>
      <c r="F21" s="1">
        <f>SUM(F14:F20)</f>
        <v>114.66000000000001</v>
      </c>
      <c r="G21" s="1">
        <f>SUM(G14:G20)</f>
        <v>792.8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1.424076106842298</v>
      </c>
      <c r="F22" s="1">
        <f>F21/D21</f>
        <v>4.1953896816684972</v>
      </c>
      <c r="G22" s="1"/>
    </row>
    <row r="23" spans="1:7" x14ac:dyDescent="0.25">
      <c r="A23" s="1"/>
      <c r="B23" s="150" t="s">
        <v>64</v>
      </c>
      <c r="C23" s="161"/>
      <c r="D23" s="161"/>
      <c r="E23" s="161"/>
      <c r="F23" s="162"/>
      <c r="G23" s="1">
        <f>G21*65/G33</f>
        <v>29.242991714901827</v>
      </c>
    </row>
    <row r="24" spans="1:7" x14ac:dyDescent="0.25">
      <c r="A24" s="1"/>
      <c r="B24" s="150" t="s">
        <v>65</v>
      </c>
      <c r="C24" s="161"/>
      <c r="D24" s="161"/>
      <c r="E24" s="161"/>
      <c r="F24" s="162"/>
      <c r="G24" s="1">
        <f>G21*75/G33</f>
        <v>33.741913517194412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31.5" x14ac:dyDescent="0.25">
      <c r="A26" s="1"/>
      <c r="B26" s="83" t="s">
        <v>121</v>
      </c>
      <c r="C26" s="118" t="s">
        <v>122</v>
      </c>
      <c r="D26" s="131">
        <v>10.3</v>
      </c>
      <c r="E26" s="131">
        <v>11.2</v>
      </c>
      <c r="F26" s="131">
        <v>23.5</v>
      </c>
      <c r="G26" s="131">
        <v>228.9</v>
      </c>
    </row>
    <row r="27" spans="1:7" ht="15.75" x14ac:dyDescent="0.25">
      <c r="A27" s="1"/>
      <c r="B27" s="86" t="s">
        <v>87</v>
      </c>
      <c r="C27" s="90">
        <v>200</v>
      </c>
      <c r="D27" s="91">
        <v>4.2</v>
      </c>
      <c r="E27" s="92">
        <v>4</v>
      </c>
      <c r="F27" s="92">
        <v>18</v>
      </c>
      <c r="G27" s="91">
        <v>124.8</v>
      </c>
    </row>
    <row r="28" spans="1:7" ht="16.5" thickBot="1" x14ac:dyDescent="0.3">
      <c r="A28" s="1"/>
      <c r="B28" s="86" t="s">
        <v>98</v>
      </c>
      <c r="C28" s="90">
        <v>100</v>
      </c>
      <c r="D28" s="82">
        <v>0.6</v>
      </c>
      <c r="E28" s="82">
        <v>0.6</v>
      </c>
      <c r="F28" s="82">
        <v>14.7</v>
      </c>
      <c r="G28" s="82">
        <v>67.5</v>
      </c>
    </row>
    <row r="29" spans="1:7" x14ac:dyDescent="0.25">
      <c r="A29" s="1"/>
      <c r="B29" s="3" t="s">
        <v>10</v>
      </c>
      <c r="C29" s="1"/>
      <c r="D29" s="1">
        <f>SUM(D26:D28)</f>
        <v>15.1</v>
      </c>
      <c r="E29" s="1">
        <f>SUM(E26:E28)</f>
        <v>15.799999999999999</v>
      </c>
      <c r="F29" s="1">
        <f>SUM(F26:F28)</f>
        <v>56.2</v>
      </c>
      <c r="G29" s="1">
        <f>SUM(G26:G28)</f>
        <v>421.2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1.0463576158940397</v>
      </c>
      <c r="F30" s="1">
        <f>F29/D29</f>
        <v>3.7218543046357619</v>
      </c>
      <c r="G30" s="1"/>
    </row>
    <row r="31" spans="1:7" x14ac:dyDescent="0.25">
      <c r="A31" s="1"/>
      <c r="B31" s="150" t="s">
        <v>64</v>
      </c>
      <c r="C31" s="161"/>
      <c r="D31" s="161"/>
      <c r="E31" s="161"/>
      <c r="F31" s="162"/>
      <c r="G31" s="1">
        <f>G29*65/G33</f>
        <v>15.536261491317671</v>
      </c>
    </row>
    <row r="32" spans="1:7" x14ac:dyDescent="0.25">
      <c r="A32" s="1"/>
      <c r="B32" s="150" t="s">
        <v>65</v>
      </c>
      <c r="C32" s="161"/>
      <c r="D32" s="161"/>
      <c r="E32" s="161"/>
      <c r="F32" s="162"/>
      <c r="G32" s="1">
        <f>G29*75/G33</f>
        <v>17.926455566905005</v>
      </c>
    </row>
    <row r="33" spans="1:7" x14ac:dyDescent="0.25">
      <c r="A33" s="1"/>
      <c r="B33" s="3" t="s">
        <v>14</v>
      </c>
      <c r="C33" s="1"/>
      <c r="D33" s="1">
        <f>D9+D21+D29</f>
        <v>60.52</v>
      </c>
      <c r="E33" s="1">
        <f>E9+E21+E29</f>
        <v>77.94</v>
      </c>
      <c r="F33" s="1">
        <f>F9+F21+F29</f>
        <v>244.94</v>
      </c>
      <c r="G33" s="1">
        <f>G9+G21+G29</f>
        <v>1762.2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1.287838730998017</v>
      </c>
      <c r="F35" s="1">
        <f>F33/D33</f>
        <v>4.0472571050892263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53" t="s">
        <v>16</v>
      </c>
      <c r="C37" s="154"/>
      <c r="D37" s="154"/>
      <c r="E37" s="154"/>
      <c r="F37" s="155"/>
      <c r="G37" s="159">
        <f>G33*100/2100</f>
        <v>83.914285714285711</v>
      </c>
    </row>
    <row r="38" spans="1:7" x14ac:dyDescent="0.25">
      <c r="A38" s="1"/>
      <c r="B38" s="156"/>
      <c r="C38" s="157"/>
      <c r="D38" s="157"/>
      <c r="E38" s="157"/>
      <c r="F38" s="158"/>
      <c r="G38" s="160"/>
    </row>
    <row r="39" spans="1:7" x14ac:dyDescent="0.25">
      <c r="A39" s="1"/>
      <c r="B39" s="153" t="s">
        <v>15</v>
      </c>
      <c r="C39" s="154"/>
      <c r="D39" s="154"/>
      <c r="E39" s="154"/>
      <c r="F39" s="155"/>
      <c r="G39" s="159">
        <f>G33*100/2300</f>
        <v>76.617391304347819</v>
      </c>
    </row>
    <row r="40" spans="1:7" x14ac:dyDescent="0.25">
      <c r="A40" s="1"/>
      <c r="B40" s="156"/>
      <c r="C40" s="157"/>
      <c r="D40" s="157"/>
      <c r="E40" s="157"/>
      <c r="F40" s="158"/>
      <c r="G40" s="160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B42" s="3" t="s">
        <v>51</v>
      </c>
      <c r="C42" s="3"/>
      <c r="D42" s="3"/>
      <c r="E42" s="3"/>
      <c r="F42" s="3"/>
      <c r="G42" s="3"/>
    </row>
    <row r="43" spans="1:7" x14ac:dyDescent="0.25"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B44" s="3" t="s">
        <v>53</v>
      </c>
      <c r="C44" s="1"/>
      <c r="D44" s="1">
        <f>D33*D43</f>
        <v>242.08</v>
      </c>
      <c r="E44" s="1">
        <f>E33*E43</f>
        <v>701.46</v>
      </c>
      <c r="F44" s="1">
        <f>F33*F43</f>
        <v>979.76</v>
      </c>
      <c r="G44" s="1"/>
    </row>
    <row r="45" spans="1:7" ht="15" customHeight="1" x14ac:dyDescent="0.25">
      <c r="B45" s="3" t="s">
        <v>54</v>
      </c>
      <c r="C45" s="1"/>
      <c r="D45" s="1">
        <f>D44+E44+F44</f>
        <v>1923.3000000000002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12.586699942806634</v>
      </c>
      <c r="E46" s="1">
        <f>E44*100/D45</f>
        <v>36.471689284043045</v>
      </c>
      <c r="F46" s="1">
        <f>F44*100/D45</f>
        <v>50.941610773150309</v>
      </c>
      <c r="G46" s="1"/>
    </row>
    <row r="47" spans="1:7" ht="15" customHeight="1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tabSelected="1" workbookViewId="0">
      <selection activeCell="B16" sqref="B16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22</v>
      </c>
      <c r="C2" s="151"/>
      <c r="D2" s="151"/>
      <c r="E2" s="151"/>
      <c r="F2" s="151"/>
      <c r="G2" s="151"/>
      <c r="H2" s="152"/>
    </row>
    <row r="3" spans="1:8" ht="15.75" thickBot="1" x14ac:dyDescent="0.3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7.25" customHeight="1" thickBot="1" x14ac:dyDescent="0.3">
      <c r="A4" s="1"/>
      <c r="B4" s="65" t="s">
        <v>123</v>
      </c>
      <c r="C4" s="44" t="s">
        <v>61</v>
      </c>
      <c r="D4" s="19">
        <v>16.27</v>
      </c>
      <c r="E4" s="19">
        <v>12.04</v>
      </c>
      <c r="F4" s="19">
        <v>22.33</v>
      </c>
      <c r="G4" s="19">
        <v>131.30000000000001</v>
      </c>
    </row>
    <row r="5" spans="1:8" ht="16.5" customHeight="1" thickBot="1" x14ac:dyDescent="0.3">
      <c r="A5" s="1"/>
      <c r="B5" s="49" t="s">
        <v>80</v>
      </c>
      <c r="C5" s="47">
        <v>200</v>
      </c>
      <c r="D5" s="18">
        <v>3.6</v>
      </c>
      <c r="E5" s="18">
        <v>2.8</v>
      </c>
      <c r="F5" s="18">
        <v>17.600000000000001</v>
      </c>
      <c r="G5" s="27">
        <v>196</v>
      </c>
    </row>
    <row r="6" spans="1:8" ht="16.5" thickBot="1" x14ac:dyDescent="0.3">
      <c r="A6" s="30"/>
      <c r="B6" s="49" t="s">
        <v>71</v>
      </c>
      <c r="C6" s="61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50" t="s">
        <v>64</v>
      </c>
      <c r="C9" s="161"/>
      <c r="D9" s="161"/>
      <c r="E9" s="161"/>
      <c r="F9" s="162"/>
      <c r="G9" s="1">
        <f>G7*65/G32</f>
        <v>18.809086951113322</v>
      </c>
    </row>
    <row r="10" spans="1:8" x14ac:dyDescent="0.25">
      <c r="A10" s="1"/>
      <c r="B10" s="150" t="s">
        <v>68</v>
      </c>
      <c r="C10" s="161"/>
      <c r="D10" s="161"/>
      <c r="E10" s="161"/>
      <c r="F10" s="162"/>
      <c r="G10" s="1">
        <f>G7*75/G32</f>
        <v>21.702792635899989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78" t="s">
        <v>124</v>
      </c>
      <c r="C12" s="79">
        <v>50</v>
      </c>
      <c r="D12" s="80">
        <v>0.35</v>
      </c>
      <c r="E12" s="80">
        <v>0.05</v>
      </c>
      <c r="F12" s="80">
        <v>0.95</v>
      </c>
      <c r="G12" s="80">
        <v>5.5</v>
      </c>
    </row>
    <row r="13" spans="1:8" ht="26.25" customHeight="1" thickBot="1" x14ac:dyDescent="0.3">
      <c r="A13" s="1"/>
      <c r="B13" s="86" t="s">
        <v>125</v>
      </c>
      <c r="C13" s="95">
        <v>50</v>
      </c>
      <c r="D13" s="82">
        <v>19</v>
      </c>
      <c r="E13" s="82">
        <v>11</v>
      </c>
      <c r="F13" s="82">
        <v>7</v>
      </c>
      <c r="G13" s="82">
        <v>200</v>
      </c>
    </row>
    <row r="14" spans="1:8" ht="16.5" thickBot="1" x14ac:dyDescent="0.3">
      <c r="A14" s="1"/>
      <c r="B14" s="132" t="s">
        <v>67</v>
      </c>
      <c r="C14" s="79">
        <v>150</v>
      </c>
      <c r="D14" s="80">
        <v>3.15</v>
      </c>
      <c r="E14" s="80">
        <v>4.95</v>
      </c>
      <c r="F14" s="94">
        <v>20.100000000000001</v>
      </c>
      <c r="G14" s="94">
        <v>138</v>
      </c>
    </row>
    <row r="15" spans="1:8" ht="15.75" x14ac:dyDescent="0.25">
      <c r="A15" s="1"/>
      <c r="B15" s="83" t="s">
        <v>146</v>
      </c>
      <c r="C15" s="90">
        <v>200</v>
      </c>
      <c r="D15" s="87">
        <v>6</v>
      </c>
      <c r="E15" s="87">
        <v>5</v>
      </c>
      <c r="F15" s="87">
        <v>10</v>
      </c>
      <c r="G15" s="133">
        <v>101</v>
      </c>
    </row>
    <row r="16" spans="1:8" ht="16.5" thickBot="1" x14ac:dyDescent="0.3">
      <c r="A16" s="1"/>
      <c r="B16" s="86" t="s">
        <v>63</v>
      </c>
      <c r="C16" s="81">
        <v>30</v>
      </c>
      <c r="D16" s="85">
        <v>1.98</v>
      </c>
      <c r="E16" s="85">
        <v>0.36</v>
      </c>
      <c r="F16" s="85">
        <v>10.26</v>
      </c>
      <c r="G16" s="85">
        <v>54.3</v>
      </c>
    </row>
    <row r="17" spans="1:7" ht="15.75" x14ac:dyDescent="0.25">
      <c r="A17" s="1"/>
      <c r="B17" s="83" t="s">
        <v>144</v>
      </c>
      <c r="C17" s="90">
        <v>50</v>
      </c>
      <c r="D17" s="134">
        <v>7.6</v>
      </c>
      <c r="E17" s="134">
        <v>0.51</v>
      </c>
      <c r="F17" s="134">
        <v>46.7</v>
      </c>
      <c r="G17" s="134">
        <v>231</v>
      </c>
    </row>
    <row r="18" spans="1:7" ht="16.5" thickBot="1" x14ac:dyDescent="0.3">
      <c r="A18" s="1"/>
      <c r="B18" s="86" t="s">
        <v>143</v>
      </c>
      <c r="C18" s="81">
        <v>200</v>
      </c>
      <c r="D18" s="85">
        <v>3</v>
      </c>
      <c r="E18" s="85">
        <v>0.2</v>
      </c>
      <c r="F18" s="85">
        <v>42</v>
      </c>
      <c r="G18" s="85">
        <v>178</v>
      </c>
    </row>
    <row r="19" spans="1:7" ht="15.75" x14ac:dyDescent="0.25">
      <c r="A19" s="1"/>
      <c r="B19" s="48"/>
      <c r="C19" s="50"/>
      <c r="D19" s="36"/>
      <c r="E19" s="36"/>
      <c r="F19" s="36"/>
      <c r="G19" s="36"/>
    </row>
    <row r="20" spans="1:7" x14ac:dyDescent="0.25">
      <c r="A20" s="1"/>
      <c r="B20" s="3" t="s">
        <v>10</v>
      </c>
      <c r="C20" s="1"/>
      <c r="D20" s="1">
        <f>SUM(D12:D19)</f>
        <v>41.08</v>
      </c>
      <c r="E20" s="1">
        <f>SUM(E12:E19)</f>
        <v>22.07</v>
      </c>
      <c r="F20" s="1">
        <f>SUM(F12:F19)</f>
        <v>137.01</v>
      </c>
      <c r="G20" s="1">
        <f>SUM(G12:G19)</f>
        <v>907.8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0.53724440116845185</v>
      </c>
      <c r="F21" s="1">
        <f>F20/D20</f>
        <v>3.3351996105160659</v>
      </c>
      <c r="G21" s="1"/>
    </row>
    <row r="22" spans="1:7" x14ac:dyDescent="0.25">
      <c r="A22" s="1"/>
      <c r="B22" s="150" t="s">
        <v>64</v>
      </c>
      <c r="C22" s="161"/>
      <c r="D22" s="161"/>
      <c r="E22" s="161"/>
      <c r="F22" s="162"/>
      <c r="G22" s="1">
        <f>G20*65/G32</f>
        <v>30.583716880208982</v>
      </c>
    </row>
    <row r="23" spans="1:7" x14ac:dyDescent="0.25">
      <c r="A23" s="1"/>
      <c r="B23" s="150" t="s">
        <v>65</v>
      </c>
      <c r="C23" s="161"/>
      <c r="D23" s="161"/>
      <c r="E23" s="161"/>
      <c r="F23" s="162"/>
      <c r="G23" s="1">
        <f>G20*75/G32</f>
        <v>35.288904092548826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83" t="s">
        <v>126</v>
      </c>
      <c r="C25" s="118">
        <v>100</v>
      </c>
      <c r="D25" s="135">
        <v>9.1999999999999993</v>
      </c>
      <c r="E25" s="135">
        <v>14.87</v>
      </c>
      <c r="F25" s="135">
        <v>33.6</v>
      </c>
      <c r="G25" s="135">
        <v>305.76</v>
      </c>
    </row>
    <row r="26" spans="1:7" ht="16.5" thickBot="1" x14ac:dyDescent="0.3">
      <c r="A26" s="1"/>
      <c r="B26" s="126" t="s">
        <v>78</v>
      </c>
      <c r="C26" s="136">
        <v>200</v>
      </c>
      <c r="D26" s="82">
        <v>0.6</v>
      </c>
      <c r="E26" s="82">
        <v>0.2</v>
      </c>
      <c r="F26" s="82">
        <v>20</v>
      </c>
      <c r="G26" s="82">
        <v>90</v>
      </c>
    </row>
    <row r="27" spans="1:7" ht="15.75" x14ac:dyDescent="0.25">
      <c r="A27" s="1"/>
      <c r="B27" s="126" t="s">
        <v>98</v>
      </c>
      <c r="C27" s="136">
        <v>150</v>
      </c>
      <c r="D27" s="135">
        <v>0.6</v>
      </c>
      <c r="E27" s="135">
        <v>0.6</v>
      </c>
      <c r="F27" s="135">
        <v>14.7</v>
      </c>
      <c r="G27" s="137">
        <v>67.5</v>
      </c>
    </row>
    <row r="28" spans="1:7" x14ac:dyDescent="0.25">
      <c r="A28" s="1"/>
      <c r="B28" s="3" t="s">
        <v>10</v>
      </c>
      <c r="C28" s="1"/>
      <c r="D28" s="1">
        <f>SUM(D25:D27)</f>
        <v>10.399999999999999</v>
      </c>
      <c r="E28" s="1">
        <f>SUM(E25:E27)</f>
        <v>15.669999999999998</v>
      </c>
      <c r="F28" s="1">
        <f>SUM(F25:F27)</f>
        <v>68.3</v>
      </c>
      <c r="G28" s="1">
        <f>SUM(G25:G27)</f>
        <v>463.26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1.5067307692307692</v>
      </c>
      <c r="F29" s="1">
        <f>F28/D28</f>
        <v>6.5673076923076925</v>
      </c>
      <c r="G29" s="1"/>
    </row>
    <row r="30" spans="1:7" x14ac:dyDescent="0.25">
      <c r="A30" s="1"/>
      <c r="B30" s="150" t="s">
        <v>64</v>
      </c>
      <c r="C30" s="161"/>
      <c r="D30" s="161"/>
      <c r="E30" s="161"/>
      <c r="F30" s="162"/>
      <c r="G30" s="1">
        <f>G28*65/G32</f>
        <v>15.607196168677696</v>
      </c>
    </row>
    <row r="31" spans="1:7" x14ac:dyDescent="0.25">
      <c r="A31" s="1"/>
      <c r="B31" s="150" t="s">
        <v>65</v>
      </c>
      <c r="C31" s="161"/>
      <c r="D31" s="161"/>
      <c r="E31" s="161"/>
      <c r="F31" s="162"/>
      <c r="G31" s="1">
        <f>G28*75/G32</f>
        <v>18.008303271551188</v>
      </c>
    </row>
    <row r="32" spans="1:7" x14ac:dyDescent="0.25">
      <c r="A32" s="1"/>
      <c r="B32" s="3" t="s">
        <v>14</v>
      </c>
      <c r="C32" s="1"/>
      <c r="D32" s="1">
        <f>D7+D20+D28</f>
        <v>78.949999999999989</v>
      </c>
      <c r="E32" s="1">
        <f>E7+E20+E28</f>
        <v>53.09</v>
      </c>
      <c r="F32" s="1">
        <f>F7+F20+F28</f>
        <v>291.94</v>
      </c>
      <c r="G32" s="1">
        <f>G7+G20+G28</f>
        <v>1929.36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0.67245091830272341</v>
      </c>
      <c r="F34" s="1">
        <f>F32/D32</f>
        <v>3.69778340721976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G32*100/2100</f>
        <v>91.874285714285719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G32*100/2300</f>
        <v>83.885217391304352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315.79999999999995</v>
      </c>
      <c r="E42" s="1">
        <f>E32*E41</f>
        <v>477.81000000000006</v>
      </c>
      <c r="F42" s="1">
        <f>F32*F41</f>
        <v>1167.76</v>
      </c>
      <c r="G42" s="1"/>
    </row>
    <row r="43" spans="1:7" x14ac:dyDescent="0.25">
      <c r="A43" s="1"/>
      <c r="B43" s="3" t="s">
        <v>54</v>
      </c>
      <c r="C43" s="1"/>
      <c r="D43" s="1">
        <f>D42+E42+F42</f>
        <v>1961.37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16.100990634097595</v>
      </c>
      <c r="E44" s="1">
        <f>E42*100/D43</f>
        <v>24.361033359335572</v>
      </c>
      <c r="F44" s="1">
        <f>F42*100/D43</f>
        <v>59.537976006566844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7" spans="1:7" ht="15" customHeight="1" x14ac:dyDescent="0.25"/>
    <row r="49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8"/>
  <sheetViews>
    <sheetView workbookViewId="0">
      <selection activeCell="B15" sqref="B15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23</v>
      </c>
      <c r="C2" s="151"/>
      <c r="D2" s="151"/>
      <c r="E2" s="151"/>
      <c r="F2" s="151"/>
      <c r="G2" s="151"/>
      <c r="H2" s="152"/>
    </row>
    <row r="3" spans="1:8" ht="15.75" thickBot="1" x14ac:dyDescent="0.3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5" customHeight="1" thickBot="1" x14ac:dyDescent="0.3">
      <c r="A4" s="25"/>
      <c r="B4" s="67" t="s">
        <v>91</v>
      </c>
      <c r="C4" s="68">
        <v>150</v>
      </c>
      <c r="D4" s="19">
        <v>5.0999999999999996</v>
      </c>
      <c r="E4" s="19">
        <v>5.1100000000000003</v>
      </c>
      <c r="F4" s="19">
        <v>23.7</v>
      </c>
      <c r="G4" s="19">
        <v>162</v>
      </c>
    </row>
    <row r="5" spans="1:8" ht="15.75" customHeight="1" thickBot="1" x14ac:dyDescent="0.3">
      <c r="A5" s="1"/>
      <c r="B5" s="67" t="s">
        <v>100</v>
      </c>
      <c r="C5" s="68">
        <v>200</v>
      </c>
      <c r="D5" s="19">
        <v>0.23</v>
      </c>
      <c r="E5" s="19">
        <v>0.05</v>
      </c>
      <c r="F5" s="19">
        <v>11.45</v>
      </c>
      <c r="G5" s="29">
        <v>46.66</v>
      </c>
    </row>
    <row r="6" spans="1:8" ht="16.5" thickBot="1" x14ac:dyDescent="0.3">
      <c r="A6" s="1"/>
      <c r="B6" s="42" t="s">
        <v>127</v>
      </c>
      <c r="C6" s="69">
        <v>50</v>
      </c>
      <c r="D6" s="10">
        <v>3.03</v>
      </c>
      <c r="E6" s="10">
        <v>5.38</v>
      </c>
      <c r="F6" s="10">
        <v>17.2</v>
      </c>
      <c r="G6" s="10">
        <v>244</v>
      </c>
    </row>
    <row r="7" spans="1:8" x14ac:dyDescent="0.25">
      <c r="A7" s="1"/>
      <c r="B7" s="3" t="s">
        <v>10</v>
      </c>
      <c r="C7" s="1"/>
      <c r="D7" s="1">
        <f>SUM(D4:D6)</f>
        <v>8.36</v>
      </c>
      <c r="E7" s="1">
        <f>SUM(E4:E6)</f>
        <v>10.54</v>
      </c>
      <c r="F7" s="1">
        <f>SUM(F4:F6)</f>
        <v>52.349999999999994</v>
      </c>
      <c r="G7" s="1">
        <f>SUM(G4:G6)</f>
        <v>452.65999999999997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1.2607655502392345</v>
      </c>
      <c r="F8" s="1">
        <f>F7/D7</f>
        <v>6.2619617224880377</v>
      </c>
      <c r="G8" s="1"/>
    </row>
    <row r="9" spans="1:8" x14ac:dyDescent="0.25">
      <c r="A9" s="1"/>
      <c r="B9" s="150" t="s">
        <v>64</v>
      </c>
      <c r="C9" s="161"/>
      <c r="D9" s="161"/>
      <c r="E9" s="161"/>
      <c r="F9" s="162"/>
      <c r="G9" s="1">
        <f>G7*65/G31</f>
        <v>16.870348497184729</v>
      </c>
    </row>
    <row r="10" spans="1:8" x14ac:dyDescent="0.25">
      <c r="A10" s="1"/>
      <c r="B10" s="150" t="s">
        <v>65</v>
      </c>
      <c r="C10" s="161"/>
      <c r="D10" s="161"/>
      <c r="E10" s="161"/>
      <c r="F10" s="162"/>
      <c r="G10" s="1">
        <f>G7*75/G31</f>
        <v>19.465786727520843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86" t="s">
        <v>96</v>
      </c>
      <c r="C12" s="79">
        <v>50</v>
      </c>
      <c r="D12" s="80">
        <v>0.55000000000000004</v>
      </c>
      <c r="E12" s="80">
        <v>0.1</v>
      </c>
      <c r="F12" s="80">
        <v>1.9</v>
      </c>
      <c r="G12" s="80">
        <v>11.5</v>
      </c>
    </row>
    <row r="13" spans="1:8" ht="16.5" thickBot="1" x14ac:dyDescent="0.3">
      <c r="A13" s="1"/>
      <c r="B13" s="93" t="s">
        <v>128</v>
      </c>
      <c r="C13" s="88">
        <v>75</v>
      </c>
      <c r="D13" s="82">
        <v>10.35</v>
      </c>
      <c r="E13" s="82">
        <v>31.2</v>
      </c>
      <c r="F13" s="111">
        <v>9.4499999999999993</v>
      </c>
      <c r="G13" s="82">
        <v>360</v>
      </c>
    </row>
    <row r="14" spans="1:8" ht="16.5" thickBot="1" x14ac:dyDescent="0.3">
      <c r="A14" s="1"/>
      <c r="B14" s="86" t="s">
        <v>75</v>
      </c>
      <c r="C14" s="90">
        <v>150</v>
      </c>
      <c r="D14" s="82">
        <v>2.1</v>
      </c>
      <c r="E14" s="82">
        <v>4.05</v>
      </c>
      <c r="F14" s="82">
        <v>22.35</v>
      </c>
      <c r="G14" s="111">
        <v>100</v>
      </c>
    </row>
    <row r="15" spans="1:8" ht="16.5" thickBot="1" x14ac:dyDescent="0.3">
      <c r="A15" s="1"/>
      <c r="B15" s="83" t="s">
        <v>149</v>
      </c>
      <c r="C15" s="90">
        <v>200</v>
      </c>
      <c r="D15" s="82">
        <v>0.2</v>
      </c>
      <c r="E15" s="82">
        <v>0.1</v>
      </c>
      <c r="F15" s="82">
        <v>16.8</v>
      </c>
      <c r="G15" s="82">
        <v>56</v>
      </c>
    </row>
    <row r="16" spans="1:8" ht="16.5" thickBot="1" x14ac:dyDescent="0.3">
      <c r="A16" s="1"/>
      <c r="B16" s="86" t="s">
        <v>63</v>
      </c>
      <c r="C16" s="97">
        <v>30</v>
      </c>
      <c r="D16" s="82">
        <v>1.98</v>
      </c>
      <c r="E16" s="82">
        <v>0.36</v>
      </c>
      <c r="F16" s="82">
        <v>10.26</v>
      </c>
      <c r="G16" s="82">
        <v>54.3</v>
      </c>
    </row>
    <row r="17" spans="1:7" ht="16.5" thickBot="1" x14ac:dyDescent="0.3">
      <c r="A17" s="1"/>
      <c r="B17" s="83" t="s">
        <v>150</v>
      </c>
      <c r="C17" s="90">
        <v>40</v>
      </c>
      <c r="D17" s="80">
        <v>1.28</v>
      </c>
      <c r="E17" s="80">
        <v>1.1200000000000001</v>
      </c>
      <c r="F17" s="80">
        <v>32</v>
      </c>
      <c r="G17" s="80">
        <v>140</v>
      </c>
    </row>
    <row r="18" spans="1:7" ht="16.5" thickBot="1" x14ac:dyDescent="0.3">
      <c r="A18" s="1"/>
      <c r="B18" s="83" t="s">
        <v>143</v>
      </c>
      <c r="C18" s="90">
        <v>200</v>
      </c>
      <c r="D18" s="80">
        <v>1.8</v>
      </c>
      <c r="E18" s="80">
        <v>0.4</v>
      </c>
      <c r="F18" s="80">
        <v>16.2</v>
      </c>
      <c r="G18" s="80">
        <v>166.4</v>
      </c>
    </row>
    <row r="19" spans="1:7" x14ac:dyDescent="0.25">
      <c r="A19" s="1"/>
      <c r="B19" s="3" t="s">
        <v>10</v>
      </c>
      <c r="C19" s="1"/>
      <c r="D19" s="1">
        <f>SUM(D12:D18)</f>
        <v>18.260000000000002</v>
      </c>
      <c r="E19" s="1">
        <f>SUM(E12:E18)</f>
        <v>37.33</v>
      </c>
      <c r="F19" s="1">
        <f>SUM(F12:F18)</f>
        <v>108.96</v>
      </c>
      <c r="G19" s="1">
        <f>SUM(G12:G18)</f>
        <v>888.19999999999993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2.0443592552026284</v>
      </c>
      <c r="F20" s="1">
        <f>F19/D19</f>
        <v>5.9671412924424967</v>
      </c>
      <c r="G20" s="1"/>
    </row>
    <row r="21" spans="1:7" x14ac:dyDescent="0.25">
      <c r="A21" s="1"/>
      <c r="B21" s="150" t="s">
        <v>64</v>
      </c>
      <c r="C21" s="161"/>
      <c r="D21" s="161"/>
      <c r="E21" s="161"/>
      <c r="F21" s="162"/>
      <c r="G21" s="1">
        <f>G19*65/G31</f>
        <v>33.102645551185162</v>
      </c>
    </row>
    <row r="22" spans="1:7" x14ac:dyDescent="0.25">
      <c r="A22" s="1"/>
      <c r="B22" s="150" t="s">
        <v>65</v>
      </c>
      <c r="C22" s="161"/>
      <c r="D22" s="161"/>
      <c r="E22" s="161"/>
      <c r="F22" s="162"/>
      <c r="G22" s="1">
        <f>G19*75/G31</f>
        <v>38.195360251367497</v>
      </c>
    </row>
    <row r="23" spans="1:7" ht="15.75" thickBot="1" x14ac:dyDescent="0.3">
      <c r="A23" s="1"/>
      <c r="B23" s="23" t="s">
        <v>13</v>
      </c>
      <c r="C23" s="24"/>
      <c r="D23" s="24"/>
      <c r="E23" s="24"/>
      <c r="F23" s="24"/>
      <c r="G23" s="24"/>
    </row>
    <row r="24" spans="1:7" ht="16.5" thickBot="1" x14ac:dyDescent="0.3">
      <c r="A24" s="30"/>
      <c r="B24" s="138" t="s">
        <v>129</v>
      </c>
      <c r="C24" s="79" t="s">
        <v>61</v>
      </c>
      <c r="D24" s="139">
        <v>15.8</v>
      </c>
      <c r="E24" s="139">
        <v>10.5</v>
      </c>
      <c r="F24" s="139">
        <v>19</v>
      </c>
      <c r="G24" s="139">
        <v>227.2</v>
      </c>
    </row>
    <row r="25" spans="1:7" ht="16.5" thickBot="1" x14ac:dyDescent="0.3">
      <c r="A25" s="30"/>
      <c r="B25" s="86" t="s">
        <v>87</v>
      </c>
      <c r="C25" s="109">
        <v>200</v>
      </c>
      <c r="D25" s="140">
        <v>4.2</v>
      </c>
      <c r="E25" s="140">
        <v>4</v>
      </c>
      <c r="F25" s="140">
        <v>18</v>
      </c>
      <c r="G25" s="140">
        <v>124.8</v>
      </c>
    </row>
    <row r="26" spans="1:7" ht="15.75" x14ac:dyDescent="0.25">
      <c r="A26" s="1"/>
      <c r="B26" s="86" t="s">
        <v>98</v>
      </c>
      <c r="C26" s="109">
        <v>150</v>
      </c>
      <c r="D26" s="89">
        <v>0.6</v>
      </c>
      <c r="E26" s="89">
        <v>0.6</v>
      </c>
      <c r="F26" s="89">
        <v>14.7</v>
      </c>
      <c r="G26" s="89">
        <v>51.2</v>
      </c>
    </row>
    <row r="27" spans="1:7" x14ac:dyDescent="0.25">
      <c r="A27" s="1"/>
      <c r="B27" s="3" t="s">
        <v>10</v>
      </c>
      <c r="C27" s="1"/>
      <c r="D27" s="1">
        <f>SUM(D24:D26)</f>
        <v>20.6</v>
      </c>
      <c r="E27" s="1">
        <f>SUM(E24:E26)</f>
        <v>15.1</v>
      </c>
      <c r="F27" s="1">
        <f>SUM(F24:F26)</f>
        <v>51.7</v>
      </c>
      <c r="G27" s="1">
        <f>SUM(G24:G26)</f>
        <v>403.2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0.73300970873786397</v>
      </c>
      <c r="F28" s="1">
        <f>F27/D27</f>
        <v>2.5097087378640777</v>
      </c>
      <c r="G28" s="1"/>
    </row>
    <row r="29" spans="1:7" x14ac:dyDescent="0.25">
      <c r="A29" s="1"/>
      <c r="B29" s="150" t="s">
        <v>64</v>
      </c>
      <c r="C29" s="161"/>
      <c r="D29" s="161"/>
      <c r="E29" s="161"/>
      <c r="F29" s="162"/>
      <c r="G29" s="1">
        <f>G27*65/G31</f>
        <v>15.027005951630105</v>
      </c>
    </row>
    <row r="30" spans="1:7" x14ac:dyDescent="0.25">
      <c r="A30" s="1"/>
      <c r="B30" s="150" t="s">
        <v>65</v>
      </c>
      <c r="C30" s="161"/>
      <c r="D30" s="161"/>
      <c r="E30" s="161"/>
      <c r="F30" s="162"/>
      <c r="G30" s="1">
        <f>G27*75/G31</f>
        <v>17.33885302111166</v>
      </c>
    </row>
    <row r="31" spans="1:7" x14ac:dyDescent="0.25">
      <c r="A31" s="1"/>
      <c r="B31" s="3" t="s">
        <v>14</v>
      </c>
      <c r="C31" s="1"/>
      <c r="D31" s="1">
        <f>D7+D19+D27</f>
        <v>47.22</v>
      </c>
      <c r="E31" s="1">
        <f>E7+E19+E27</f>
        <v>62.97</v>
      </c>
      <c r="F31" s="1">
        <f>F7+F19+F27</f>
        <v>213.01</v>
      </c>
      <c r="G31" s="1">
        <f>G7+G19+G27</f>
        <v>1744.06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1.3335451080050826</v>
      </c>
      <c r="F33" s="1">
        <f>F31/D31</f>
        <v>4.5110122829309613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3" t="s">
        <v>16</v>
      </c>
      <c r="C35" s="154"/>
      <c r="D35" s="154"/>
      <c r="E35" s="154"/>
      <c r="F35" s="155"/>
      <c r="G35" s="159">
        <f>G31*100/2100</f>
        <v>83.050476190476189</v>
      </c>
    </row>
    <row r="36" spans="1:7" x14ac:dyDescent="0.25">
      <c r="A36" s="1"/>
      <c r="B36" s="156"/>
      <c r="C36" s="157"/>
      <c r="D36" s="157"/>
      <c r="E36" s="157"/>
      <c r="F36" s="158"/>
      <c r="G36" s="160"/>
    </row>
    <row r="37" spans="1:7" x14ac:dyDescent="0.25">
      <c r="A37" s="1"/>
      <c r="B37" s="153" t="s">
        <v>15</v>
      </c>
      <c r="C37" s="154"/>
      <c r="D37" s="154"/>
      <c r="E37" s="154"/>
      <c r="F37" s="155"/>
      <c r="G37" s="159">
        <f>G31*100/2300</f>
        <v>75.82869565217392</v>
      </c>
    </row>
    <row r="38" spans="1:7" x14ac:dyDescent="0.25">
      <c r="A38" s="1"/>
      <c r="B38" s="156"/>
      <c r="C38" s="157"/>
      <c r="D38" s="157"/>
      <c r="E38" s="157"/>
      <c r="F38" s="158"/>
      <c r="G38" s="160"/>
    </row>
    <row r="39" spans="1:7" x14ac:dyDescent="0.25">
      <c r="B39" s="3" t="s">
        <v>51</v>
      </c>
      <c r="C39" s="3"/>
      <c r="D39" s="3"/>
      <c r="E39" s="3"/>
      <c r="F39" s="3"/>
      <c r="G39" s="3"/>
    </row>
    <row r="40" spans="1:7" x14ac:dyDescent="0.25"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B41" s="3" t="s">
        <v>53</v>
      </c>
      <c r="C41" s="1"/>
      <c r="D41" s="1">
        <f>D31*D40</f>
        <v>188.88</v>
      </c>
      <c r="E41" s="1">
        <f>E31*E40</f>
        <v>566.73</v>
      </c>
      <c r="F41" s="1">
        <f>F31*F40</f>
        <v>852.04</v>
      </c>
      <c r="G41" s="1"/>
    </row>
    <row r="42" spans="1:7" x14ac:dyDescent="0.25">
      <c r="B42" s="3" t="s">
        <v>54</v>
      </c>
      <c r="C42" s="1"/>
      <c r="D42" s="1">
        <f>D41+E41+F41</f>
        <v>1607.65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11.748825926041116</v>
      </c>
      <c r="E43" s="1">
        <f>E41*100/D42</f>
        <v>35.252076011569677</v>
      </c>
      <c r="F43" s="1">
        <f>F41*100/D42</f>
        <v>52.999098062389201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37:F38"/>
    <mergeCell ref="G37:G38"/>
    <mergeCell ref="B22:F22"/>
    <mergeCell ref="B29:F29"/>
    <mergeCell ref="B30:F30"/>
    <mergeCell ref="B35:F36"/>
    <mergeCell ref="G35:G36"/>
    <mergeCell ref="B21:F21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1"/>
  <sheetViews>
    <sheetView workbookViewId="0">
      <selection activeCell="B18" sqref="B18"/>
    </sheetView>
  </sheetViews>
  <sheetFormatPr defaultRowHeight="15" x14ac:dyDescent="0.25"/>
  <cols>
    <col min="1" max="1" width="5.28515625" customWidth="1"/>
    <col min="2" max="2" width="33.710937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24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5.75" x14ac:dyDescent="0.25">
      <c r="A4" s="30"/>
      <c r="B4" s="48" t="s">
        <v>130</v>
      </c>
      <c r="C4" s="44" t="s">
        <v>120</v>
      </c>
      <c r="D4" s="75">
        <v>19.25</v>
      </c>
      <c r="E4" s="75">
        <v>4.87</v>
      </c>
      <c r="F4" s="75">
        <v>13.75</v>
      </c>
      <c r="G4" s="75">
        <v>177</v>
      </c>
    </row>
    <row r="5" spans="1:8" ht="16.5" thickBot="1" x14ac:dyDescent="0.3">
      <c r="A5" s="1"/>
      <c r="B5" s="70" t="s">
        <v>131</v>
      </c>
      <c r="C5" s="55">
        <v>150</v>
      </c>
      <c r="D5" s="18">
        <v>3.45</v>
      </c>
      <c r="E5" s="18">
        <v>4.2</v>
      </c>
      <c r="F5" s="18">
        <v>36.299999999999997</v>
      </c>
      <c r="G5" s="18">
        <v>196.5</v>
      </c>
    </row>
    <row r="6" spans="1:8" ht="17.25" customHeight="1" thickBot="1" x14ac:dyDescent="0.3">
      <c r="A6" s="1"/>
      <c r="B6" s="48" t="s">
        <v>73</v>
      </c>
      <c r="C6" s="71">
        <v>200</v>
      </c>
      <c r="D6" s="19">
        <v>1.4</v>
      </c>
      <c r="E6" s="19">
        <v>1</v>
      </c>
      <c r="F6" s="19">
        <v>15</v>
      </c>
      <c r="G6" s="19">
        <v>78</v>
      </c>
    </row>
    <row r="7" spans="1:8" ht="16.5" thickBot="1" x14ac:dyDescent="0.3">
      <c r="A7" s="1"/>
      <c r="B7" s="70" t="s">
        <v>63</v>
      </c>
      <c r="C7" s="41">
        <v>30</v>
      </c>
      <c r="D7" s="18">
        <v>1.98</v>
      </c>
      <c r="E7" s="18">
        <v>0.36</v>
      </c>
      <c r="F7" s="18">
        <v>10.26</v>
      </c>
      <c r="G7" s="18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50" t="s">
        <v>64</v>
      </c>
      <c r="C10" s="161"/>
      <c r="D10" s="161"/>
      <c r="E10" s="161"/>
      <c r="F10" s="162"/>
      <c r="G10" s="1">
        <f>G8*65/G32</f>
        <v>18.613064302455928</v>
      </c>
    </row>
    <row r="11" spans="1:8" x14ac:dyDescent="0.25">
      <c r="A11" s="1"/>
      <c r="B11" s="150" t="s">
        <v>65</v>
      </c>
      <c r="C11" s="161"/>
      <c r="D11" s="161"/>
      <c r="E11" s="161"/>
      <c r="F11" s="162"/>
      <c r="G11" s="1">
        <f>G8*75/G32</f>
        <v>21.476612656679915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32.25" thickBot="1" x14ac:dyDescent="0.3">
      <c r="A13" s="1"/>
      <c r="B13" s="78" t="s">
        <v>108</v>
      </c>
      <c r="C13" s="79">
        <v>50</v>
      </c>
      <c r="D13" s="80">
        <v>0.45</v>
      </c>
      <c r="E13" s="80">
        <v>5.6</v>
      </c>
      <c r="F13" s="80">
        <v>1.4</v>
      </c>
      <c r="G13" s="80">
        <v>60</v>
      </c>
    </row>
    <row r="14" spans="1:8" ht="16.5" thickBot="1" x14ac:dyDescent="0.3">
      <c r="A14" s="1"/>
      <c r="B14" s="83" t="s">
        <v>132</v>
      </c>
      <c r="C14" s="97">
        <v>75</v>
      </c>
      <c r="D14" s="80">
        <v>12</v>
      </c>
      <c r="E14" s="80">
        <v>12.6</v>
      </c>
      <c r="F14" s="80">
        <v>3.9</v>
      </c>
      <c r="G14" s="80">
        <v>177.3</v>
      </c>
    </row>
    <row r="15" spans="1:8" ht="15.75" x14ac:dyDescent="0.25">
      <c r="A15" s="1"/>
      <c r="B15" s="126" t="s">
        <v>133</v>
      </c>
      <c r="C15" s="109">
        <v>150</v>
      </c>
      <c r="D15" s="141">
        <v>2.2999999999999998</v>
      </c>
      <c r="E15" s="141">
        <v>3.2</v>
      </c>
      <c r="F15" s="141">
        <v>6.5</v>
      </c>
      <c r="G15" s="142">
        <v>65.5</v>
      </c>
    </row>
    <row r="16" spans="1:8" ht="16.5" thickBot="1" x14ac:dyDescent="0.3">
      <c r="A16" s="1"/>
      <c r="B16" s="83" t="s">
        <v>90</v>
      </c>
      <c r="C16" s="122">
        <v>200</v>
      </c>
      <c r="D16" s="85">
        <v>0.16</v>
      </c>
      <c r="E16" s="85">
        <v>0.14000000000000001</v>
      </c>
      <c r="F16" s="85">
        <v>17.18</v>
      </c>
      <c r="G16" s="85">
        <v>76.14</v>
      </c>
    </row>
    <row r="17" spans="1:7" ht="16.5" thickBot="1" x14ac:dyDescent="0.3">
      <c r="A17" s="1"/>
      <c r="B17" s="86" t="s">
        <v>63</v>
      </c>
      <c r="C17" s="90">
        <v>30</v>
      </c>
      <c r="D17" s="85">
        <v>1.98</v>
      </c>
      <c r="E17" s="85">
        <v>0.36</v>
      </c>
      <c r="F17" s="85">
        <v>10.26</v>
      </c>
      <c r="G17" s="85">
        <v>54.3</v>
      </c>
    </row>
    <row r="18" spans="1:7" ht="16.5" thickBot="1" x14ac:dyDescent="0.3">
      <c r="A18" s="1"/>
      <c r="B18" s="83" t="s">
        <v>151</v>
      </c>
      <c r="C18" s="90">
        <v>60</v>
      </c>
      <c r="D18" s="80">
        <v>4.9800000000000004</v>
      </c>
      <c r="E18" s="80">
        <v>5.28</v>
      </c>
      <c r="F18" s="80">
        <v>45.36</v>
      </c>
      <c r="G18" s="80">
        <v>250.8</v>
      </c>
    </row>
    <row r="19" spans="1:7" ht="16.5" thickBot="1" x14ac:dyDescent="0.3">
      <c r="A19" s="1"/>
      <c r="B19" s="83" t="s">
        <v>143</v>
      </c>
      <c r="C19" s="90">
        <v>150</v>
      </c>
      <c r="D19" s="80">
        <v>0.6</v>
      </c>
      <c r="E19" s="80">
        <v>0.6</v>
      </c>
      <c r="F19" s="80">
        <v>14.7</v>
      </c>
      <c r="G19" s="80">
        <v>140</v>
      </c>
    </row>
    <row r="20" spans="1:7" x14ac:dyDescent="0.25">
      <c r="A20" s="1"/>
      <c r="B20" s="3" t="s">
        <v>10</v>
      </c>
      <c r="C20" s="1"/>
      <c r="D20" s="1">
        <f>SUM(D13:D19)</f>
        <v>22.470000000000002</v>
      </c>
      <c r="E20" s="1">
        <f>SUM(E13:E19)</f>
        <v>27.78</v>
      </c>
      <c r="F20" s="1">
        <f>SUM(F13:F19)</f>
        <v>99.3</v>
      </c>
      <c r="G20" s="1">
        <f>SUM(G13:G19)</f>
        <v>824.04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1.2363150867823764</v>
      </c>
      <c r="F21" s="1">
        <f>F20/D20</f>
        <v>4.4192256341789049</v>
      </c>
      <c r="G21" s="1"/>
    </row>
    <row r="22" spans="1:7" x14ac:dyDescent="0.25">
      <c r="A22" s="1"/>
      <c r="B22" s="150" t="s">
        <v>64</v>
      </c>
      <c r="C22" s="161"/>
      <c r="D22" s="161"/>
      <c r="E22" s="161"/>
      <c r="F22" s="162"/>
      <c r="G22" s="1">
        <f>G20*65/G32</f>
        <v>30.324059920513605</v>
      </c>
    </row>
    <row r="23" spans="1:7" x14ac:dyDescent="0.25">
      <c r="A23" s="1"/>
      <c r="B23" s="150" t="s">
        <v>65</v>
      </c>
      <c r="C23" s="161"/>
      <c r="D23" s="161"/>
      <c r="E23" s="161"/>
      <c r="F23" s="162"/>
      <c r="G23" s="1">
        <f>G20*75/G32</f>
        <v>34.989299908284927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27.75" customHeight="1" x14ac:dyDescent="0.25">
      <c r="A25" s="1"/>
      <c r="B25" s="93" t="s">
        <v>134</v>
      </c>
      <c r="C25" s="118" t="s">
        <v>86</v>
      </c>
      <c r="D25" s="147">
        <v>8.6999999999999993</v>
      </c>
      <c r="E25" s="147">
        <v>17.399999999999999</v>
      </c>
      <c r="F25" s="147">
        <v>52.5</v>
      </c>
      <c r="G25" s="147">
        <v>268</v>
      </c>
    </row>
    <row r="26" spans="1:7" ht="15.75" x14ac:dyDescent="0.25">
      <c r="A26" s="1"/>
      <c r="B26" s="93" t="s">
        <v>76</v>
      </c>
      <c r="C26" s="148">
        <v>200</v>
      </c>
      <c r="D26" s="149">
        <v>6</v>
      </c>
      <c r="E26" s="149">
        <v>5</v>
      </c>
      <c r="F26" s="149">
        <v>8</v>
      </c>
      <c r="G26" s="149">
        <v>101</v>
      </c>
    </row>
    <row r="27" spans="1:7" ht="16.5" thickBot="1" x14ac:dyDescent="0.3">
      <c r="A27" s="1"/>
      <c r="B27" s="93" t="s">
        <v>98</v>
      </c>
      <c r="C27" s="148">
        <v>150</v>
      </c>
      <c r="D27" s="85">
        <v>0.6</v>
      </c>
      <c r="E27" s="85">
        <v>0.6</v>
      </c>
      <c r="F27" s="85">
        <v>14.7</v>
      </c>
      <c r="G27" s="85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50" t="s">
        <v>64</v>
      </c>
      <c r="C30" s="161"/>
      <c r="D30" s="161"/>
      <c r="E30" s="161"/>
      <c r="F30" s="162"/>
      <c r="G30" s="1">
        <f>G28*65/G32</f>
        <v>16.06287577703047</v>
      </c>
    </row>
    <row r="31" spans="1:7" x14ac:dyDescent="0.25">
      <c r="A31" s="1"/>
      <c r="B31" s="150" t="s">
        <v>65</v>
      </c>
      <c r="C31" s="161"/>
      <c r="D31" s="161"/>
      <c r="E31" s="161"/>
      <c r="F31" s="162"/>
      <c r="G31" s="1">
        <f>G28*75/G32</f>
        <v>18.534087435035158</v>
      </c>
    </row>
    <row r="32" spans="1:7" x14ac:dyDescent="0.25">
      <c r="A32" s="1"/>
      <c r="B32" s="3" t="s">
        <v>14</v>
      </c>
      <c r="C32" s="1"/>
      <c r="D32" s="1">
        <f>D8+D20+D28</f>
        <v>63.849999999999994</v>
      </c>
      <c r="E32" s="1">
        <f>E8+E20+E28</f>
        <v>61.21</v>
      </c>
      <c r="F32" s="1">
        <f>F8+F20+F28</f>
        <v>249.81</v>
      </c>
      <c r="G32" s="1">
        <f>G8+G20+G28</f>
        <v>1766.34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0.95865309318715752</v>
      </c>
      <c r="F34" s="1">
        <f>F32/D32</f>
        <v>3.9124510571652316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G32*100/2100</f>
        <v>84.111428571428576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G32*100/2300</f>
        <v>76.797391304347826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255.39999999999998</v>
      </c>
      <c r="E42" s="1">
        <f>E32*E41</f>
        <v>550.89</v>
      </c>
      <c r="F42" s="1">
        <f>F32*F41</f>
        <v>999.24</v>
      </c>
      <c r="G42" s="1"/>
    </row>
    <row r="43" spans="1:7" x14ac:dyDescent="0.25">
      <c r="A43" s="1"/>
      <c r="B43" s="3" t="s">
        <v>54</v>
      </c>
      <c r="C43" s="1"/>
      <c r="D43" s="1">
        <f>D42+E42+F42</f>
        <v>1805.53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14.14543098148466</v>
      </c>
      <c r="E44" s="1">
        <f>E42*100/D43</f>
        <v>30.511262620947868</v>
      </c>
      <c r="F44" s="1">
        <f>F42*100/D43</f>
        <v>55.343306397567474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2024-08-26T09:52:03Z</dcterms:modified>
</cp:coreProperties>
</file>